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870" yWindow="240" windowWidth="9690" windowHeight="6990" firstSheet="2" activeTab="1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45621"/>
</workbook>
</file>

<file path=xl/calcChain.xml><?xml version="1.0" encoding="utf-8"?>
<calcChain xmlns="http://schemas.openxmlformats.org/spreadsheetml/2006/main">
  <c r="D11" i="11" l="1"/>
  <c r="A11" i="2" l="1"/>
  <c r="G12" i="10" l="1"/>
  <c r="E12" i="10"/>
  <c r="A11" i="11"/>
  <c r="A11" i="10" l="1"/>
  <c r="A11" i="9"/>
  <c r="A11" i="13"/>
  <c r="A11" i="14"/>
  <c r="A11" i="6"/>
  <c r="A11" i="5"/>
  <c r="A11" i="4"/>
  <c r="E9" i="15"/>
  <c r="D11" i="4"/>
  <c r="E9" i="2" l="1"/>
  <c r="D11" i="14"/>
  <c r="B17" i="15"/>
  <c r="B18" i="15"/>
  <c r="B19" i="15"/>
  <c r="D11" i="9"/>
  <c r="D23" i="9" s="1"/>
  <c r="D20" i="11"/>
  <c r="E9" i="13"/>
  <c r="E11" i="13" s="1"/>
  <c r="E13" i="15"/>
  <c r="A11" i="15"/>
  <c r="D22" i="15"/>
  <c r="F22" i="15"/>
  <c r="A11" i="3"/>
  <c r="E9" i="14"/>
  <c r="B14" i="14"/>
  <c r="B15" i="14"/>
  <c r="B16" i="14"/>
  <c r="D22" i="14"/>
  <c r="F22" i="14"/>
  <c r="F25" i="13"/>
  <c r="E9" i="11"/>
  <c r="E11" i="1"/>
  <c r="E24" i="1" s="1"/>
  <c r="F24" i="1"/>
  <c r="D24" i="1"/>
  <c r="B15" i="2"/>
  <c r="B14" i="2"/>
  <c r="B13" i="2"/>
  <c r="F28" i="2"/>
  <c r="D28" i="2"/>
  <c r="E9" i="3"/>
  <c r="E11" i="3" s="1"/>
  <c r="G11" i="3" s="1"/>
  <c r="B15" i="3"/>
  <c r="B14" i="3"/>
  <c r="B13" i="3"/>
  <c r="F22" i="3"/>
  <c r="D22" i="3"/>
  <c r="E9" i="4"/>
  <c r="B16" i="4"/>
  <c r="B15" i="4"/>
  <c r="B14" i="4"/>
  <c r="F23" i="4"/>
  <c r="D23" i="4"/>
  <c r="E9" i="5"/>
  <c r="E11" i="5" s="1"/>
  <c r="G11" i="5" s="1"/>
  <c r="B16" i="5"/>
  <c r="B15" i="5"/>
  <c r="B14" i="5"/>
  <c r="F22" i="5"/>
  <c r="D22" i="5"/>
  <c r="E9" i="6"/>
  <c r="E11" i="6" s="1"/>
  <c r="G11" i="6" s="1"/>
  <c r="E21" i="6"/>
  <c r="B16" i="6"/>
  <c r="B15" i="6"/>
  <c r="B14" i="6"/>
  <c r="F22" i="6"/>
  <c r="D22" i="6"/>
  <c r="F20" i="11"/>
  <c r="E9" i="9"/>
  <c r="B16" i="9"/>
  <c r="B15" i="9"/>
  <c r="B14" i="9"/>
  <c r="F23" i="9"/>
  <c r="E9" i="10"/>
  <c r="B15" i="10"/>
  <c r="B14" i="10"/>
  <c r="B13" i="10"/>
  <c r="F22" i="10"/>
  <c r="D22" i="10"/>
  <c r="E11" i="2" l="1"/>
  <c r="G11" i="2" s="1"/>
  <c r="G28" i="2" s="1"/>
  <c r="E11" i="10"/>
  <c r="G11" i="10" s="1"/>
  <c r="G22" i="3"/>
  <c r="G13" i="15"/>
  <c r="E11" i="14"/>
  <c r="E22" i="14" s="1"/>
  <c r="G11" i="1"/>
  <c r="G24" i="1" s="1"/>
  <c r="E11" i="15"/>
  <c r="D25" i="13"/>
  <c r="E11" i="11"/>
  <c r="G11" i="11" s="1"/>
  <c r="G20" i="11" s="1"/>
  <c r="E11" i="9"/>
  <c r="G11" i="9" s="1"/>
  <c r="G23" i="9" s="1"/>
  <c r="E11" i="4"/>
  <c r="E22" i="3"/>
  <c r="E22" i="6"/>
  <c r="G22" i="6"/>
  <c r="E22" i="5"/>
  <c r="G22" i="5"/>
  <c r="E22" i="10" l="1"/>
  <c r="G11" i="14"/>
  <c r="G22" i="14" s="1"/>
  <c r="G22" i="10"/>
  <c r="E28" i="2"/>
  <c r="G11" i="15"/>
  <c r="E22" i="15"/>
  <c r="G22" i="15"/>
  <c r="G11" i="13"/>
  <c r="G25" i="13" s="1"/>
  <c r="E25" i="13"/>
  <c r="E23" i="9"/>
  <c r="E20" i="11"/>
  <c r="E23" i="4"/>
  <c r="G11" i="4"/>
  <c r="G23" i="4" s="1"/>
</calcChain>
</file>

<file path=xl/sharedStrings.xml><?xml version="1.0" encoding="utf-8"?>
<sst xmlns="http://schemas.openxmlformats.org/spreadsheetml/2006/main" count="307" uniqueCount="67">
  <si>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</si>
  <si>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</si>
  <si>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</si>
  <si>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</si>
  <si>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</si>
  <si>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</si>
  <si>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</si>
  <si>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</si>
  <si>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</si>
  <si>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</si>
  <si>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</si>
  <si>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</si>
  <si>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</si>
  <si>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</si>
  <si>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</si>
  <si>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</si>
  <si>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</si>
  <si>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</si>
  <si>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</si>
  <si>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</si>
  <si>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</si>
  <si>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</si>
  <si>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</si>
  <si>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</si>
  <si>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</si>
  <si>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</si>
  <si>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</si>
  <si>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</si>
  <si>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</si>
  <si>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</si>
  <si>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</si>
  <si>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</si>
  <si>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</si>
  <si>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</si>
  <si>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</si>
  <si>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</si>
  <si>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</si>
  <si>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</si>
  <si>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</si>
  <si>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</si>
  <si>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</si>
  <si>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</si>
  <si>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</si>
  <si>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</si>
  <si>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</si>
  <si>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</si>
  <si>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</si>
  <si>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</si>
  <si>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</si>
  <si>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Agenda review</t>
  </si>
  <si>
    <t>24704 Rockdale Rd, Union City, PA  16438</t>
  </si>
  <si>
    <t>Mr. John Hughes</t>
  </si>
  <si>
    <t>233 Propect Street, Girard, PA 16417</t>
  </si>
  <si>
    <t>Alfred Rial</t>
  </si>
  <si>
    <t>2845 Euclid Blvd. Erie PA 16510</t>
  </si>
  <si>
    <t>Glen Black</t>
  </si>
  <si>
    <t>10595 Reservoir Road, Albion PA 16401</t>
  </si>
  <si>
    <t>402 Parkside Dr., Erie, PA 16511</t>
  </si>
  <si>
    <t>Please make check payable to Erie County Vocational Technical School Foundation</t>
  </si>
  <si>
    <t>Professional Unit Negotiations</t>
  </si>
  <si>
    <t>NOREBT Meeting</t>
  </si>
  <si>
    <t>3005 West 53rd St., Erie, PA  16506</t>
  </si>
  <si>
    <t>8330 Keefer Rd, Girard, PA  16417</t>
  </si>
  <si>
    <t>William Lutz</t>
  </si>
  <si>
    <t>Dr. Sandra Myers</t>
  </si>
  <si>
    <t>Union City School District</t>
  </si>
  <si>
    <t>107 Concord St., Union City, PA 16438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</si>
</sst>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center"/>
      <protection locked="0"/>
    </xf>
    <xf numFmtId="1" fontId="3" fillId="0" borderId="2" xfId="0" applyNumberFormat="1" applyFont="1" applyBorder="1" applyAlignment="1" applyProtection="1">
      <alignment horizontal="center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A12" sqref="A12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5" width="12.5703125" style="4"/>
    <col min="6" max="6" width="13.5703125" style="4" customWidth="1"/>
    <col min="7" max="16384" width="12.5703125" style="4"/>
  </cols>
  <sheetData>
    <row r="1" spans="1:7" s="2" customFormat="1">
      <c r="A1" s="120" t="s">
        <v>26</v>
      </c>
      <c r="B1" s="120"/>
      <c r="C1" s="120"/>
      <c r="D1" s="120"/>
      <c r="E1" s="120"/>
      <c r="F1" s="120"/>
      <c r="G1" s="120"/>
    </row>
    <row r="2" spans="1:7" s="2" customFormat="1">
      <c r="A2" s="120" t="s">
        <v>27</v>
      </c>
      <c r="B2" s="120"/>
      <c r="C2" s="120"/>
      <c r="D2" s="120"/>
      <c r="E2" s="120"/>
      <c r="F2" s="120"/>
      <c r="G2" s="120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7" t="s">
        <v>0</v>
      </c>
      <c r="B8" s="118"/>
      <c r="C8" s="119"/>
      <c r="D8" s="10" t="s">
        <v>1</v>
      </c>
      <c r="E8" s="11"/>
      <c r="F8" s="12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18">
        <v>40781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53"/>
      <c r="B12" s="54" t="s">
        <v>59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58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view="pageLayout" zoomScaleNormal="100" workbookViewId="0">
      <selection activeCell="A18" sqref="A18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4" t="s">
        <v>26</v>
      </c>
      <c r="B1" s="124"/>
      <c r="C1" s="124"/>
      <c r="D1" s="124"/>
      <c r="E1" s="124"/>
      <c r="F1" s="124"/>
      <c r="G1" s="124"/>
    </row>
    <row r="2" spans="1:7">
      <c r="A2" s="124" t="s">
        <v>27</v>
      </c>
      <c r="B2" s="124"/>
      <c r="C2" s="124"/>
      <c r="D2" s="124"/>
      <c r="E2" s="124"/>
      <c r="F2" s="124"/>
      <c r="G2" s="124"/>
    </row>
    <row r="4" spans="1:7" ht="18.75" customHeight="1">
      <c r="A4" s="39" t="s">
        <v>13</v>
      </c>
      <c r="B4" s="38" t="s">
        <v>31</v>
      </c>
      <c r="C4" s="40" t="s">
        <v>62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41</v>
      </c>
      <c r="F7" s="45"/>
      <c r="G7" s="44"/>
    </row>
    <row r="8" spans="1:7">
      <c r="A8" s="121" t="s">
        <v>0</v>
      </c>
      <c r="B8" s="122"/>
      <c r="C8" s="123"/>
      <c r="D8" s="46" t="s">
        <v>1</v>
      </c>
      <c r="E8" s="47"/>
      <c r="F8" s="48" t="s">
        <v>38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0.57499999999999996</v>
      </c>
      <c r="F9" s="51" t="s">
        <v>39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40781</v>
      </c>
      <c r="B11" s="54" t="s">
        <v>12</v>
      </c>
      <c r="C11" s="54"/>
      <c r="D11" s="59">
        <v>25</v>
      </c>
      <c r="E11" s="1">
        <f>E9*D11</f>
        <v>14.374999999999998</v>
      </c>
      <c r="F11" s="56">
        <v>0</v>
      </c>
      <c r="G11" s="57">
        <f>SUM(E11:F11)</f>
        <v>14.374999999999998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>
        <v>40744</v>
      </c>
      <c r="B17" s="54" t="s">
        <v>59</v>
      </c>
      <c r="C17" s="54"/>
      <c r="D17" s="59">
        <v>25</v>
      </c>
      <c r="E17" s="1">
        <v>14.38</v>
      </c>
      <c r="F17" s="56">
        <v>0</v>
      </c>
      <c r="G17" s="57">
        <v>14.38</v>
      </c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50</v>
      </c>
      <c r="E28" s="71">
        <f t="shared" si="0"/>
        <v>28.754999999999999</v>
      </c>
      <c r="F28" s="71">
        <f t="shared" si="0"/>
        <v>0</v>
      </c>
      <c r="G28" s="72">
        <f t="shared" si="0"/>
        <v>28.754999999999999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58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28</v>
      </c>
      <c r="C4" s="5" t="s">
        <v>32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40781</v>
      </c>
      <c r="B11" s="19" t="s">
        <v>12</v>
      </c>
      <c r="C11" s="19"/>
      <c r="D11" s="78">
        <v>18</v>
      </c>
      <c r="E11" s="21">
        <f>E9*D11</f>
        <v>10.35</v>
      </c>
      <c r="F11" s="76">
        <v>0</v>
      </c>
      <c r="G11" s="23">
        <f>SUM(E11:F11)</f>
        <v>10.35</v>
      </c>
    </row>
    <row r="12" spans="1:7">
      <c r="A12" s="53"/>
      <c r="B12" s="54" t="s">
        <v>59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10.35</v>
      </c>
      <c r="F22" s="35">
        <f t="shared" si="0"/>
        <v>0</v>
      </c>
      <c r="G22" s="35">
        <f t="shared" si="0"/>
        <v>10.35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58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C4" sqref="C4:E4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35</v>
      </c>
      <c r="C4" s="5" t="s">
        <v>36</v>
      </c>
    </row>
    <row r="5" spans="1:7" ht="18.75" customHeight="1">
      <c r="A5" s="37" t="s">
        <v>14</v>
      </c>
      <c r="B5" s="4" t="s">
        <v>37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115"/>
      <c r="E10" s="21"/>
      <c r="F10" s="76"/>
      <c r="G10" s="23"/>
    </row>
    <row r="11" spans="1:7">
      <c r="A11" s="77">
        <f>'Board mileage-master'!A11</f>
        <v>40781</v>
      </c>
      <c r="B11" s="19" t="s">
        <v>12</v>
      </c>
      <c r="C11" s="19"/>
      <c r="D11" s="116">
        <v>8</v>
      </c>
      <c r="E11" s="21">
        <f>E9*D11</f>
        <v>4.5999999999999996</v>
      </c>
      <c r="F11" s="76"/>
      <c r="G11" s="23">
        <f>SUM(E11:F11)</f>
        <v>4.5999999999999996</v>
      </c>
    </row>
    <row r="12" spans="1:7">
      <c r="A12" s="77"/>
      <c r="B12" s="19"/>
      <c r="C12" s="19"/>
      <c r="D12" s="116"/>
      <c r="E12" s="21"/>
      <c r="F12" s="76"/>
      <c r="G12" s="23"/>
    </row>
    <row r="13" spans="1:7">
      <c r="A13" s="18">
        <v>40778</v>
      </c>
      <c r="B13" s="19" t="s">
        <v>49</v>
      </c>
      <c r="C13" s="81"/>
      <c r="D13" s="116">
        <v>8</v>
      </c>
      <c r="E13" s="21">
        <f>D13*E9</f>
        <v>4.5999999999999996</v>
      </c>
      <c r="F13" s="76"/>
      <c r="G13" s="23">
        <f t="shared" ref="G13" si="0">SUM(E13:F13)</f>
        <v>4.5999999999999996</v>
      </c>
    </row>
    <row r="14" spans="1:7">
      <c r="A14" s="18"/>
      <c r="B14" s="19"/>
      <c r="C14" s="81"/>
      <c r="D14" s="29"/>
      <c r="E14" s="21"/>
      <c r="F14" s="76"/>
      <c r="G14" s="23"/>
    </row>
    <row r="15" spans="1:7">
      <c r="A15" s="53">
        <v>40744</v>
      </c>
      <c r="B15" s="54" t="s">
        <v>59</v>
      </c>
      <c r="C15" s="54"/>
      <c r="D15" s="59">
        <v>8</v>
      </c>
      <c r="E15" s="1">
        <v>4.5999999999999996</v>
      </c>
      <c r="F15" s="56"/>
      <c r="G15" s="57">
        <v>4.5999999999999996</v>
      </c>
    </row>
    <row r="17" spans="1:7">
      <c r="A17" s="18"/>
      <c r="B17" s="81" t="str">
        <f>'Board mileage-master'!B13</f>
        <v>Please enter all other meetings attended</v>
      </c>
      <c r="C17" s="81"/>
      <c r="D17" s="20"/>
      <c r="E17" s="21"/>
      <c r="F17" s="76"/>
      <c r="G17" s="23"/>
    </row>
    <row r="18" spans="1:7">
      <c r="A18" s="18"/>
      <c r="B18" s="81" t="str">
        <f>'Board mileage-master'!B14</f>
        <v>and any travel related expenses incurred</v>
      </c>
      <c r="C18" s="81"/>
      <c r="D18" s="20"/>
      <c r="E18" s="21"/>
      <c r="F18" s="76"/>
      <c r="G18" s="23"/>
    </row>
    <row r="19" spans="1:7">
      <c r="A19" s="18"/>
      <c r="B19" s="81" t="str">
        <f>'Board mileage-master'!B15</f>
        <v>for which you request reimbursement.</v>
      </c>
      <c r="C19" s="81"/>
      <c r="D19" s="20"/>
      <c r="E19" s="21"/>
      <c r="F19" s="76"/>
      <c r="G19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>SUM(D10:D21)</f>
        <v>24</v>
      </c>
      <c r="E22" s="35">
        <f>SUM(E10:E21)</f>
        <v>13.799999999999999</v>
      </c>
      <c r="F22" s="35">
        <f>SUM(F10:F21)</f>
        <v>0</v>
      </c>
      <c r="G22" s="83">
        <f>SUM(G10:G21)</f>
        <v>13.799999999999999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8" spans="1:7">
      <c r="B28" s="88" t="s">
        <v>58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B13" sqref="B13:D16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51</v>
      </c>
      <c r="C4" s="5" t="s">
        <v>52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40781</v>
      </c>
      <c r="B11" s="19" t="s">
        <v>12</v>
      </c>
      <c r="C11" s="19"/>
      <c r="D11" s="80">
        <f>16.51*2</f>
        <v>33.020000000000003</v>
      </c>
      <c r="E11" s="21">
        <f>E9*D11</f>
        <v>18.986499999999999</v>
      </c>
      <c r="F11" s="76">
        <v>0</v>
      </c>
      <c r="G11" s="23">
        <f>SUM(E11:F11)</f>
        <v>18.986499999999999</v>
      </c>
    </row>
    <row r="12" spans="1:7">
      <c r="A12" s="53"/>
      <c r="E12" s="1"/>
      <c r="F12" s="56"/>
      <c r="G12" s="57"/>
    </row>
    <row r="13" spans="1:7">
      <c r="A13" s="18"/>
      <c r="B13" s="54" t="s">
        <v>59</v>
      </c>
      <c r="C13" s="54"/>
      <c r="D13" s="59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18.986499999999999</v>
      </c>
      <c r="F23" s="35">
        <f t="shared" si="0"/>
        <v>0</v>
      </c>
      <c r="G23" s="35">
        <f t="shared" si="0"/>
        <v>18.986499999999999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58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D16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63</v>
      </c>
      <c r="C4" s="5" t="s">
        <v>57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40781</v>
      </c>
      <c r="B11" s="19" t="s">
        <v>12</v>
      </c>
      <c r="C11" s="19"/>
      <c r="D11" s="80">
        <v>28</v>
      </c>
      <c r="E11" s="21">
        <f>E9*D11</f>
        <v>16.099999999999998</v>
      </c>
      <c r="F11" s="76">
        <v>0</v>
      </c>
      <c r="G11" s="23">
        <f>SUM(E11:F11)</f>
        <v>16.099999999999998</v>
      </c>
    </row>
    <row r="12" spans="1:7">
      <c r="A12" s="53"/>
      <c r="E12" s="1"/>
      <c r="F12" s="56"/>
      <c r="G12" s="57"/>
    </row>
    <row r="13" spans="1:7">
      <c r="A13" s="18"/>
      <c r="B13" s="54" t="s">
        <v>59</v>
      </c>
      <c r="C13" s="54"/>
      <c r="D13" s="59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16.099999999999998</v>
      </c>
      <c r="F22" s="35">
        <f t="shared" si="0"/>
        <v>0</v>
      </c>
      <c r="G22" s="35">
        <f t="shared" si="0"/>
        <v>16.099999999999998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58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C16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53</v>
      </c>
      <c r="C4" s="5" t="s">
        <v>54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40781</v>
      </c>
      <c r="B11" s="19" t="s">
        <v>12</v>
      </c>
      <c r="C11" s="19"/>
      <c r="D11" s="80">
        <v>25</v>
      </c>
      <c r="E11" s="21">
        <f>E9*D11</f>
        <v>14.374999999999998</v>
      </c>
      <c r="F11" s="76">
        <v>0</v>
      </c>
      <c r="G11" s="23">
        <f>SUM(E11:F11)</f>
        <v>14.374999999999998</v>
      </c>
    </row>
    <row r="12" spans="1:7">
      <c r="A12" s="53"/>
      <c r="D12" s="59"/>
      <c r="E12" s="1"/>
      <c r="F12" s="56"/>
      <c r="G12" s="57"/>
    </row>
    <row r="13" spans="1:7">
      <c r="A13" s="18"/>
      <c r="B13" s="54" t="s">
        <v>59</v>
      </c>
      <c r="C13" s="54"/>
      <c r="D13" s="20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14.374999999999998</v>
      </c>
      <c r="F22" s="35">
        <f>SUM(F10:F21)</f>
        <v>0</v>
      </c>
      <c r="G22" s="35">
        <f>SUM(G10:G21)</f>
        <v>14.374999999999998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58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13" sqref="B13:C16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48</v>
      </c>
      <c r="C4" s="38" t="s">
        <v>61</v>
      </c>
    </row>
    <row r="5" spans="1:7" ht="18.75" customHeight="1">
      <c r="A5" s="37" t="s">
        <v>14</v>
      </c>
      <c r="B5" s="4" t="s">
        <v>34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40781</v>
      </c>
      <c r="B11" s="19" t="s">
        <v>12</v>
      </c>
      <c r="C11" s="19"/>
      <c r="D11" s="80">
        <f>8.54*2</f>
        <v>17.079999999999998</v>
      </c>
      <c r="E11" s="21">
        <f>E9*D11</f>
        <v>9.820999999999998</v>
      </c>
      <c r="F11" s="76">
        <v>0</v>
      </c>
      <c r="G11" s="23">
        <f>SUM(E11:F11)</f>
        <v>9.820999999999998</v>
      </c>
    </row>
    <row r="12" spans="1:7">
      <c r="A12" s="53"/>
      <c r="D12" s="59"/>
      <c r="E12" s="1"/>
      <c r="F12" s="56"/>
      <c r="G12" s="57"/>
    </row>
    <row r="13" spans="1:7">
      <c r="A13" s="18"/>
      <c r="B13" s="54" t="s">
        <v>59</v>
      </c>
      <c r="C13" s="54"/>
      <c r="D13" s="20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9.820999999999998</v>
      </c>
      <c r="F22" s="35">
        <f>SUM(F10:F21)</f>
        <v>0</v>
      </c>
      <c r="G22" s="35">
        <f>SUM(G10:G21)</f>
        <v>9.820999999999998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58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B13" sqref="B13:C16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55</v>
      </c>
      <c r="C4" s="5" t="s">
        <v>56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40781</v>
      </c>
      <c r="B11" s="19" t="s">
        <v>12</v>
      </c>
      <c r="C11" s="19"/>
      <c r="D11" s="80">
        <v>46</v>
      </c>
      <c r="E11" s="21">
        <f>E9*D11</f>
        <v>26.45</v>
      </c>
      <c r="F11" s="76">
        <v>0</v>
      </c>
      <c r="G11" s="23">
        <f>SUM(E11:F11)</f>
        <v>26.45</v>
      </c>
    </row>
    <row r="12" spans="1:7">
      <c r="A12" s="53"/>
      <c r="D12" s="59"/>
      <c r="E12" s="1"/>
      <c r="F12" s="56"/>
      <c r="G12" s="57"/>
    </row>
    <row r="13" spans="1:7">
      <c r="A13" s="18"/>
      <c r="B13" s="54" t="s">
        <v>59</v>
      </c>
      <c r="C13" s="54"/>
      <c r="D13" s="20"/>
      <c r="E13" s="21"/>
      <c r="F13" s="76"/>
      <c r="G13" s="23"/>
    </row>
    <row r="14" spans="1:7">
      <c r="A14" s="18"/>
      <c r="B14" s="19" t="s">
        <v>18</v>
      </c>
      <c r="C14" s="19"/>
      <c r="D14" s="20"/>
      <c r="E14" s="21"/>
      <c r="F14" s="76"/>
      <c r="G14" s="23"/>
    </row>
    <row r="15" spans="1:7">
      <c r="A15" s="18"/>
      <c r="B15" s="19" t="s">
        <v>16</v>
      </c>
      <c r="C15" s="19"/>
      <c r="D15" s="20"/>
      <c r="E15" s="21"/>
      <c r="F15" s="76"/>
      <c r="G15" s="23"/>
    </row>
    <row r="16" spans="1:7">
      <c r="A16" s="18"/>
      <c r="B16" s="19" t="s">
        <v>17</v>
      </c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26.45</v>
      </c>
      <c r="F25" s="35">
        <f>SUM(F10:F24)</f>
        <v>0</v>
      </c>
      <c r="G25" s="35">
        <f>SUM(G10:G24)</f>
        <v>26.45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58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B13" sqref="B13:D17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47</v>
      </c>
      <c r="C4" s="5" t="s">
        <v>50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40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40781</v>
      </c>
      <c r="B11" s="19" t="s">
        <v>12</v>
      </c>
      <c r="C11" s="19"/>
      <c r="D11" s="113">
        <f>26.36*2</f>
        <v>52.72</v>
      </c>
      <c r="E11" s="21">
        <f>E9*D11</f>
        <v>30.313999999999997</v>
      </c>
      <c r="F11" s="76">
        <v>0</v>
      </c>
      <c r="G11" s="23">
        <f>SUM(E11:F11)</f>
        <v>30.313999999999997</v>
      </c>
    </row>
    <row r="12" spans="1:7">
      <c r="A12" s="53"/>
      <c r="E12" s="1"/>
      <c r="F12" s="56"/>
      <c r="G12" s="57"/>
    </row>
    <row r="13" spans="1:7">
      <c r="A13" s="18"/>
      <c r="B13" s="54" t="s">
        <v>59</v>
      </c>
      <c r="C13" s="54"/>
      <c r="D13" s="59"/>
      <c r="E13" s="21"/>
      <c r="F13" s="76"/>
      <c r="G13" s="23"/>
    </row>
    <row r="14" spans="1:7">
      <c r="A14" s="18"/>
      <c r="B14" s="19" t="str">
        <f>'Board mileage-master'!B13:B15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mileage-master'!B14</f>
        <v>and any travel related expenses incurred</v>
      </c>
      <c r="C15" s="19"/>
      <c r="D15" s="20"/>
      <c r="E15" s="21"/>
      <c r="F15" s="76"/>
      <c r="G15" s="23"/>
    </row>
    <row r="16" spans="1:7">
      <c r="A16" s="18"/>
      <c r="B16" s="19" t="str">
        <f>'Board mileage-master'!B15</f>
        <v>for which you request reimbursement.</v>
      </c>
      <c r="C16" s="19"/>
      <c r="D16" s="20"/>
      <c r="E16" s="21"/>
      <c r="F16" s="76"/>
      <c r="G16" s="23"/>
    </row>
    <row r="17" spans="1:7">
      <c r="A17" s="18"/>
      <c r="B17" s="54" t="s">
        <v>59</v>
      </c>
      <c r="C17" s="54"/>
      <c r="D17" s="59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30.313999999999997</v>
      </c>
      <c r="F23" s="35">
        <f>SUM(F10:F22)</f>
        <v>0</v>
      </c>
      <c r="G23" s="35">
        <f>SUM(G10:G22)</f>
        <v>30.313999999999997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58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A13" sqref="A13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29</v>
      </c>
      <c r="C4" s="5" t="s">
        <v>33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40781</v>
      </c>
      <c r="B11" s="19" t="s">
        <v>12</v>
      </c>
      <c r="C11" s="19"/>
      <c r="D11" s="114">
        <v>38</v>
      </c>
      <c r="E11" s="21">
        <f>E9*D11</f>
        <v>21.849999999999998</v>
      </c>
      <c r="F11" s="76">
        <v>0</v>
      </c>
      <c r="G11" s="23">
        <f>SUM(E11:F11)</f>
        <v>21.849999999999998</v>
      </c>
    </row>
    <row r="12" spans="1:7">
      <c r="A12" s="53">
        <v>40744</v>
      </c>
      <c r="B12" s="54" t="s">
        <v>59</v>
      </c>
      <c r="C12" s="54"/>
      <c r="D12" s="114">
        <v>38</v>
      </c>
      <c r="E12" s="21">
        <f>D12*0.575</f>
        <v>21.849999999999998</v>
      </c>
      <c r="F12" s="56"/>
      <c r="G12" s="57">
        <f>E12</f>
        <v>21.849999999999998</v>
      </c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 t="s">
        <v>60</v>
      </c>
      <c r="C17" s="19"/>
      <c r="D17" s="114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76</v>
      </c>
      <c r="E22" s="35">
        <f>SUM(E10:E21)</f>
        <v>43.699999999999996</v>
      </c>
      <c r="F22" s="35">
        <f>SUM(F10:F21)</f>
        <v>0</v>
      </c>
      <c r="G22" s="83">
        <f>SUM(G10:G21)</f>
        <v>43.699999999999996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58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E11" sqref="E11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8.28515625" style="4" customWidth="1"/>
    <col min="7" max="16384" width="13.7109375" style="4"/>
  </cols>
  <sheetData>
    <row r="1" spans="1:7">
      <c r="A1" s="125" t="s">
        <v>26</v>
      </c>
      <c r="B1" s="125"/>
      <c r="C1" s="125"/>
      <c r="D1" s="125"/>
      <c r="E1" s="125"/>
      <c r="F1" s="125"/>
      <c r="G1" s="125"/>
    </row>
    <row r="2" spans="1:7">
      <c r="A2" s="125" t="s">
        <v>27</v>
      </c>
      <c r="B2" s="125"/>
      <c r="C2" s="125"/>
      <c r="D2" s="125"/>
      <c r="E2" s="125"/>
      <c r="F2" s="125"/>
      <c r="G2" s="125"/>
    </row>
    <row r="4" spans="1:7" ht="18.75" customHeight="1">
      <c r="A4" s="37" t="s">
        <v>13</v>
      </c>
      <c r="B4" s="4" t="s">
        <v>64</v>
      </c>
    </row>
    <row r="5" spans="1:7" ht="18.75" customHeight="1">
      <c r="A5" s="37" t="s">
        <v>14</v>
      </c>
      <c r="B5" s="4" t="s">
        <v>65</v>
      </c>
      <c r="D5" s="4" t="s">
        <v>66</v>
      </c>
    </row>
    <row r="7" spans="1:7">
      <c r="A7" s="6"/>
      <c r="B7" s="7"/>
      <c r="C7" s="8"/>
      <c r="D7" s="9"/>
      <c r="E7" s="6" t="s">
        <v>40</v>
      </c>
      <c r="F7" s="74"/>
      <c r="G7" s="9"/>
    </row>
    <row r="8" spans="1:7">
      <c r="A8" s="117" t="s">
        <v>0</v>
      </c>
      <c r="B8" s="118"/>
      <c r="C8" s="119"/>
      <c r="D8" s="10" t="s">
        <v>1</v>
      </c>
      <c r="E8" s="11"/>
      <c r="F8" s="75" t="s">
        <v>38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0.57499999999999996</v>
      </c>
      <c r="F9" s="16" t="s">
        <v>39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40781</v>
      </c>
      <c r="B11" s="19" t="s">
        <v>12</v>
      </c>
      <c r="C11" s="19"/>
      <c r="D11" s="80">
        <f>18.6*2</f>
        <v>37.200000000000003</v>
      </c>
      <c r="E11" s="21">
        <f>D11*E9</f>
        <v>21.39</v>
      </c>
      <c r="F11" s="76">
        <v>0</v>
      </c>
      <c r="G11" s="23">
        <f>SUM(E11:F11)</f>
        <v>21.39</v>
      </c>
    </row>
    <row r="12" spans="1:7">
      <c r="A12" s="53"/>
      <c r="D12" s="59"/>
      <c r="E12" s="1"/>
      <c r="F12" s="56"/>
      <c r="G12" s="57"/>
    </row>
    <row r="13" spans="1:7">
      <c r="A13" s="85"/>
      <c r="B13" s="54" t="s">
        <v>59</v>
      </c>
      <c r="C13" s="54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37.200000000000003</v>
      </c>
      <c r="E20" s="35">
        <f t="shared" si="0"/>
        <v>21.39</v>
      </c>
      <c r="F20" s="35">
        <f t="shared" si="0"/>
        <v>0</v>
      </c>
      <c r="G20" s="35">
        <f t="shared" si="0"/>
        <v>21.39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58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Administrator</cp:lastModifiedBy>
  <cp:lastPrinted>2015-08-27T15:46:23Z</cp:lastPrinted>
  <dcterms:created xsi:type="dcterms:W3CDTF">1997-07-25T20:25:37Z</dcterms:created>
  <dcterms:modified xsi:type="dcterms:W3CDTF">2015-08-27T15:46:32Z</dcterms:modified>
</cp:coreProperties>
</file>