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May 2014\Business Manager\"/>
    </mc:Choice>
  </mc:AlternateContent>
  <bookViews>
    <workbookView xWindow="360" yWindow="90" windowWidth="11340" windowHeight="5475"/>
  </bookViews>
  <sheets>
    <sheet name="Bus Mgr report" sheetId="1" r:id="rId1"/>
    <sheet name="VISA log" sheetId="4" r:id="rId2"/>
    <sheet name="Sheet2" sheetId="2" r:id="rId3"/>
    <sheet name="Sheet3" sheetId="3" r:id="rId4"/>
  </sheets>
  <definedNames>
    <definedName name="_xlnm.Print_Area" localSheetId="0">'Bus Mgr report'!$A$2:$I$163</definedName>
    <definedName name="_xlnm.Print_Titles" localSheetId="1">'VISA log'!$A:$A,'VISA log'!$1:$1</definedName>
  </definedNames>
  <calcPr calcId="152511"/>
</workbook>
</file>

<file path=xl/calcChain.xml><?xml version="1.0" encoding="utf-8"?>
<calcChain xmlns="http://schemas.openxmlformats.org/spreadsheetml/2006/main">
  <c r="C146" i="1" l="1"/>
  <c r="F125" i="1"/>
  <c r="C118" i="1" l="1"/>
  <c r="C114" i="1"/>
  <c r="D34" i="1" l="1"/>
  <c r="D31" i="1"/>
  <c r="D30" i="1"/>
  <c r="C5" i="1"/>
  <c r="D5" i="1"/>
  <c r="D11" i="1" s="1"/>
  <c r="E14" i="1" l="1"/>
  <c r="C16" i="1"/>
  <c r="D138" i="1"/>
  <c r="D141" i="1" s="1"/>
  <c r="D143" i="1" s="1"/>
  <c r="C138" i="1"/>
  <c r="D32" i="1"/>
  <c r="D35" i="1" s="1"/>
  <c r="D38" i="1" s="1"/>
  <c r="E38" i="1"/>
  <c r="D39" i="1"/>
  <c r="E39" i="1" s="1"/>
  <c r="C50" i="1"/>
  <c r="C34" i="1"/>
  <c r="C35" i="1" s="1"/>
  <c r="C31" i="1"/>
  <c r="E31" i="1" s="1"/>
  <c r="C30" i="1"/>
  <c r="E30" i="1" s="1"/>
  <c r="E58" i="1"/>
  <c r="D65" i="1"/>
  <c r="D68" i="1" s="1"/>
  <c r="E68" i="1" s="1"/>
  <c r="C128" i="1"/>
  <c r="C95" i="1"/>
  <c r="D95" i="1" s="1"/>
  <c r="E76" i="1"/>
  <c r="D16" i="1"/>
  <c r="E90" i="1"/>
  <c r="E89" i="1"/>
  <c r="E87" i="1"/>
  <c r="E86" i="1"/>
  <c r="E82" i="1"/>
  <c r="E81" i="1"/>
  <c r="E77" i="1"/>
  <c r="E62" i="1"/>
  <c r="E5" i="1"/>
  <c r="E15" i="1"/>
  <c r="E13" i="1"/>
  <c r="E12" i="1"/>
  <c r="E10" i="1"/>
  <c r="E9" i="1"/>
  <c r="E8" i="1"/>
  <c r="E7" i="1"/>
  <c r="C65" i="1"/>
  <c r="C92" i="1"/>
  <c r="D92" i="1"/>
  <c r="D78" i="1"/>
  <c r="D50" i="1"/>
  <c r="D52" i="1" s="1"/>
  <c r="E52" i="1" s="1"/>
  <c r="E88" i="1"/>
  <c r="C11" i="1"/>
  <c r="E59" i="1"/>
  <c r="E46" i="1"/>
  <c r="E42" i="1"/>
  <c r="E41" i="1"/>
  <c r="E64" i="1"/>
  <c r="D83" i="1"/>
  <c r="C83" i="1"/>
  <c r="C112" i="1"/>
  <c r="D28" i="1"/>
  <c r="C28" i="1"/>
  <c r="E138" i="1"/>
  <c r="E128" i="1"/>
  <c r="E69" i="1"/>
  <c r="D60" i="1"/>
  <c r="C60" i="1"/>
  <c r="C119" i="1"/>
  <c r="C120" i="1" s="1"/>
  <c r="D128" i="1"/>
  <c r="C108" i="1"/>
  <c r="C78" i="1"/>
  <c r="E63" i="1"/>
  <c r="E48" i="1"/>
  <c r="C70" i="1"/>
  <c r="C116" i="1"/>
  <c r="E49" i="1"/>
  <c r="C43" i="1"/>
  <c r="C97" i="1" l="1"/>
  <c r="C96" i="1" s="1"/>
  <c r="F138" i="1"/>
  <c r="D70" i="1"/>
  <c r="E34" i="1"/>
  <c r="D96" i="1"/>
  <c r="D97" i="1"/>
  <c r="D43" i="1"/>
  <c r="E43" i="1" s="1"/>
  <c r="E141" i="1"/>
  <c r="E143" i="1" s="1"/>
  <c r="E92" i="1"/>
  <c r="C141" i="1"/>
  <c r="C143" i="1" s="1"/>
  <c r="E83" i="1"/>
  <c r="E78" i="1"/>
  <c r="E16" i="1"/>
  <c r="E11" i="1"/>
  <c r="C145" i="1" l="1"/>
  <c r="F128" i="1"/>
  <c r="F141" i="1"/>
  <c r="F143" i="1"/>
</calcChain>
</file>

<file path=xl/comments1.xml><?xml version="1.0" encoding="utf-8"?>
<comments xmlns="http://schemas.openxmlformats.org/spreadsheetml/2006/main">
  <authors>
    <author>Susan Tatalone</author>
  </authors>
  <commentList>
    <comment ref="B29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31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2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33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48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50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55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56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57" authorId="0" shape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<sst xmlns="http://schemas.openxmlformats.org/spreadsheetml/2006/main" count="671" uniqueCount="197">
  <si>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</si>
  <si>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</si>
  <si>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</si>
  <si>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</si>
  <si>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</si>
  <si>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</si>
  <si>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</si>
  <si>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</si>
  <si>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</si>
  <si>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</si>
  <si>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</si>
  <si>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</si>
  <si>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</si>
  <si>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 xml:space="preserve">     Total YTD claims and expenses</t>
  </si>
  <si>
    <t>Less: Total YTD claims/exps.</t>
  </si>
  <si>
    <t>Expenditure and reserve</t>
  </si>
  <si>
    <t>Plus: YTD Contributions+receipts</t>
  </si>
  <si>
    <t>Plus:</t>
  </si>
  <si>
    <t>Less:</t>
  </si>
  <si>
    <t>Months of claims + expenses in reserve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</si>
  <si>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</si>
  <si>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</si>
  <si>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</si>
  <si>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</si>
  <si>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</si>
  <si>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</si>
  <si>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</si>
  <si>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</si>
  <si>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</si>
  <si>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Designated-SkillsUSA</t>
  </si>
  <si>
    <t>Designated-NTHS</t>
  </si>
  <si>
    <t xml:space="preserve">NOREBT-ECTS  </t>
  </si>
  <si>
    <t>Excess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</si>
  <si>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</si>
  <si>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</si>
  <si>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</si>
  <si>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</si>
  <si>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</si>
  <si>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</si>
  <si>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</si>
  <si>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</si>
  <si>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</si>
  <si>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</si>
  <si>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</si>
  <si>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</si>
  <si>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</si>
  <si>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</si>
  <si>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</si>
  <si>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</si>
  <si>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</si>
  <si>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Wellness</t>
  </si>
  <si>
    <t>Less: reimbursement for large claims over 40K</t>
  </si>
  <si>
    <t>Less: Large claims management(adj)</t>
  </si>
  <si>
    <t>Less: PA Trust refund</t>
  </si>
  <si>
    <t>General Ledger Bank Account Balances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</si>
  <si>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</si>
  <si>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</si>
  <si>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</si>
  <si>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</si>
  <si>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</si>
  <si>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</si>
  <si>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</si>
  <si>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</si>
  <si>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</si>
  <si>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</si>
  <si>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</si>
  <si>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</si>
  <si>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</si>
  <si>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</si>
  <si>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</si>
  <si>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</si>
  <si>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</si>
  <si>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</si>
  <si>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</si>
  <si>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</si>
  <si>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</si>
  <si>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</si>
  <si>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</si>
  <si>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</si>
  <si>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</si>
  <si>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</si>
  <si>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</si>
  <si>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</si>
  <si>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</si>
  <si>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</si>
  <si>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</si>
  <si>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</si>
  <si>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</si>
  <si>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</si>
  <si>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</si>
  <si>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ECVTS Foundation- PSDLAF</t>
  </si>
  <si>
    <t>ECVTS Foundation-PNC</t>
  </si>
  <si>
    <t>Total ECVTS Foundation</t>
  </si>
  <si>
    <t>Mar 31, 2014</t>
  </si>
  <si>
    <t>ECVTS Foundation-ECF (Feb 2014)</t>
  </si>
  <si>
    <t>April 30, 2014</t>
  </si>
  <si>
    <t>April 30,2014</t>
  </si>
  <si>
    <t>Thank you for allowing me to act as Interim Business Manager</t>
  </si>
  <si>
    <t>Reconciled all the bank accounts and general ledger accounts for all funds</t>
  </si>
  <si>
    <t>Generated monthly fund reports for April 2014</t>
  </si>
  <si>
    <t>Updated Treasurer and Business Manager Reports for the May JOC meeting</t>
  </si>
  <si>
    <t>May and June will focus on preparing year end statements for audit</t>
  </si>
  <si>
    <t>Establishing routines for  coordination of email, USPS mail, and telephone services, etc.</t>
  </si>
  <si>
    <t>The remote access is working well from Phoenix</t>
  </si>
  <si>
    <t xml:space="preserve">     and close out of grants, and various required year end reporting</t>
  </si>
  <si>
    <t>Card Holder</t>
  </si>
  <si>
    <t>Signed User Agreeement</t>
  </si>
  <si>
    <t>Due 15th</t>
  </si>
  <si>
    <t>Due 6/15</t>
  </si>
  <si>
    <t>Due 7/15</t>
  </si>
  <si>
    <t>Due 8/15</t>
  </si>
  <si>
    <t>Due 9/15</t>
  </si>
  <si>
    <t>Due 10/14</t>
  </si>
  <si>
    <t>Due 11/18</t>
  </si>
  <si>
    <t>Due 12/16</t>
  </si>
  <si>
    <t>Due 1/19</t>
  </si>
  <si>
    <t>Due 2/16</t>
  </si>
  <si>
    <t>Due  3/15</t>
  </si>
  <si>
    <t>Due 4/19</t>
  </si>
  <si>
    <t>Due  5/16</t>
  </si>
  <si>
    <t>Due 6/6, 6/15</t>
  </si>
  <si>
    <t>Due 7/16</t>
  </si>
  <si>
    <t>Due 9/17</t>
  </si>
  <si>
    <t>Due 10/15</t>
  </si>
  <si>
    <t>Due 11/15</t>
  </si>
  <si>
    <t>Due 12/17</t>
  </si>
  <si>
    <t>Due 1/17</t>
  </si>
  <si>
    <t xml:space="preserve">Camp, Mary Ellen </t>
  </si>
  <si>
    <t>X</t>
  </si>
  <si>
    <t>N/A</t>
  </si>
  <si>
    <t>DiPlacido, Frank</t>
  </si>
  <si>
    <t>no stmt</t>
  </si>
  <si>
    <t>Donnell, William</t>
  </si>
  <si>
    <t>closed</t>
  </si>
  <si>
    <t>Fatica, Natalie</t>
  </si>
  <si>
    <t>Fritz, Paul</t>
  </si>
  <si>
    <t>Harpst, Linda</t>
  </si>
  <si>
    <t>Heubel, Patricia (closed 11/7/11)</t>
  </si>
  <si>
    <t>Hodas, Patricia (closed 1/30/12)</t>
  </si>
  <si>
    <t>Holland, Patrick</t>
  </si>
  <si>
    <t>Jackson, Aldo</t>
  </si>
  <si>
    <t>Neely, Tiffany (closed 12/30/11)</t>
  </si>
  <si>
    <t>Kennerknecht, Jan</t>
  </si>
  <si>
    <t>Lasher, Daniel</t>
  </si>
  <si>
    <t>Lasher, Pam (closed 3/13/12)</t>
  </si>
  <si>
    <t>Palloto, Kathy (closed 10/17/11)</t>
  </si>
  <si>
    <t>Sceiford, Steven</t>
  </si>
  <si>
    <t>Smith, Jeffrey</t>
  </si>
  <si>
    <t>Tarasovitch, Joseph</t>
  </si>
  <si>
    <t>no statement</t>
  </si>
  <si>
    <t>Tech, Justin</t>
  </si>
  <si>
    <t>Von Volkenburg, Delbert</t>
  </si>
  <si>
    <t>Balsiger, Kenneth</t>
  </si>
  <si>
    <t>Bright, Tamara</t>
  </si>
  <si>
    <t>Burnham, Marty</t>
  </si>
  <si>
    <t>Carr, Sandra</t>
  </si>
  <si>
    <t>Craft, Robert</t>
  </si>
  <si>
    <t>6/5/2012-incomplete</t>
  </si>
  <si>
    <t>Cyphert, Mark</t>
  </si>
  <si>
    <t>Erdman, Donna</t>
  </si>
  <si>
    <t>Grimes, Robin</t>
  </si>
  <si>
    <t>Grossman, Janet</t>
  </si>
  <si>
    <t>Hamilton-Holmes, Stephanie</t>
  </si>
  <si>
    <t>Hewitt, Roach</t>
  </si>
  <si>
    <t>Hofmeister, Don</t>
  </si>
  <si>
    <t>Lucarotti, Andrea</t>
  </si>
  <si>
    <t>Lytle, Charles</t>
  </si>
  <si>
    <t>Lyle, Bob</t>
  </si>
  <si>
    <t>Massello, Tracy (James)</t>
  </si>
  <si>
    <t>Michalak, David</t>
  </si>
  <si>
    <t>Moyak, Remle</t>
  </si>
  <si>
    <t>Oakes, Curt</t>
  </si>
  <si>
    <t>4/4/2013*</t>
  </si>
  <si>
    <t>Palo, Patricia (closed 2/10/12)</t>
  </si>
  <si>
    <t>Salorino, Joseph</t>
  </si>
  <si>
    <t>Sanders, Kelly</t>
  </si>
  <si>
    <t>Sargent, Mariea</t>
  </si>
  <si>
    <t>Scalise, Lesa</t>
  </si>
  <si>
    <t>Shaffer, Elaine</t>
  </si>
  <si>
    <t>Sorensen, Lisa</t>
  </si>
  <si>
    <t>States, Sherry</t>
  </si>
  <si>
    <t>Steever, Sam</t>
  </si>
  <si>
    <t>Suprynowicz, Robert</t>
  </si>
  <si>
    <t>Wilber, Danielle</t>
  </si>
  <si>
    <t>Yanosko, David</t>
  </si>
  <si>
    <t>Zimmermann, Phylis</t>
  </si>
  <si>
    <t>Jones, Marcia-closed</t>
  </si>
  <si>
    <t>Less: YTD net claims-medical</t>
  </si>
  <si>
    <t>Less: YTD net claims- prescription</t>
  </si>
  <si>
    <t>Less: Administration expenses- Highmark, BAI</t>
  </si>
  <si>
    <t>Less: Reimsurance fees</t>
  </si>
  <si>
    <t>Less: Other fees- audit, legal, misc</t>
  </si>
  <si>
    <r>
      <t>Account balance-</t>
    </r>
    <r>
      <rPr>
        <b/>
        <sz val="9"/>
        <rFont val="Calibri"/>
        <family val="2"/>
      </rPr>
      <t>03/31/2014</t>
    </r>
  </si>
  <si>
    <t>Loss fund*</t>
  </si>
  <si>
    <t>Fund*</t>
  </si>
  <si>
    <t>* updated statements not received</t>
  </si>
  <si>
    <t xml:space="preserve">     avg monthly claims + expenses (9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</si>
</sst>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  <numFmt numFmtId="168" formatCode="mm/dd/yy;@"/>
  </numFmts>
  <fonts count="19" x14ac:knownFonts="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  <font>
      <b/>
      <sz val="9"/>
      <color theme="6" tint="-0.499984740745262"/>
      <name val="Calibri"/>
      <family val="2"/>
    </font>
    <font>
      <sz val="9"/>
      <color theme="6" tint="-0.499984740745262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 val="singleAccounting"/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3" fillId="0" borderId="4" xfId="0" applyFont="1" applyFill="1" applyBorder="1"/>
    <xf numFmtId="0" fontId="3" fillId="0" borderId="8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9" fillId="2" borderId="11" xfId="0" applyFont="1" applyFill="1" applyBorder="1" applyAlignment="1">
      <alignment horizontal="center"/>
    </xf>
    <xf numFmtId="0" fontId="10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0" xfId="2" applyFont="1" applyFill="1" applyBorder="1"/>
    <xf numFmtId="0" fontId="3" fillId="0" borderId="0" xfId="0" quotePrefix="1" applyFont="1" applyFill="1" applyBorder="1"/>
    <xf numFmtId="0" fontId="3" fillId="0" borderId="0" xfId="0" quotePrefix="1" applyFont="1" applyFill="1"/>
    <xf numFmtId="0" fontId="0" fillId="0" borderId="0" xfId="0" applyFill="1"/>
    <xf numFmtId="0" fontId="11" fillId="3" borderId="14" xfId="0" applyFont="1" applyFill="1" applyBorder="1" applyAlignment="1">
      <alignment horizontal="center"/>
    </xf>
    <xf numFmtId="49" fontId="11" fillId="3" borderId="14" xfId="0" applyNumberFormat="1" applyFont="1" applyFill="1" applyBorder="1" applyAlignment="1">
      <alignment horizontal="center"/>
    </xf>
    <xf numFmtId="167" fontId="11" fillId="3" borderId="10" xfId="2" applyNumberFormat="1" applyFont="1" applyFill="1" applyBorder="1" applyAlignment="1">
      <alignment horizontal="center"/>
    </xf>
    <xf numFmtId="49" fontId="11" fillId="3" borderId="0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center"/>
    </xf>
    <xf numFmtId="167" fontId="11" fillId="3" borderId="2" xfId="2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167" fontId="11" fillId="3" borderId="4" xfId="2" applyNumberFormat="1" applyFont="1" applyFill="1" applyBorder="1" applyAlignment="1">
      <alignment horizontal="center"/>
    </xf>
    <xf numFmtId="44" fontId="6" fillId="0" borderId="7" xfId="2" applyFont="1" applyFill="1" applyBorder="1" applyAlignment="1">
      <alignment horizontal="center"/>
    </xf>
    <xf numFmtId="14" fontId="6" fillId="0" borderId="7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164" fontId="11" fillId="3" borderId="9" xfId="2" applyNumberFormat="1" applyFont="1" applyFill="1" applyBorder="1"/>
    <xf numFmtId="49" fontId="11" fillId="3" borderId="9" xfId="2" applyNumberFormat="1" applyFont="1" applyFill="1" applyBorder="1" applyAlignment="1">
      <alignment horizontal="center"/>
    </xf>
    <xf numFmtId="0" fontId="12" fillId="3" borderId="5" xfId="0" applyFont="1" applyFill="1" applyBorder="1"/>
    <xf numFmtId="164" fontId="11" fillId="3" borderId="9" xfId="2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44" fontId="11" fillId="3" borderId="10" xfId="2" applyFont="1" applyFill="1" applyBorder="1" applyAlignment="1">
      <alignment horizontal="center"/>
    </xf>
    <xf numFmtId="14" fontId="11" fillId="3" borderId="10" xfId="0" applyNumberFormat="1" applyFont="1" applyFill="1" applyBorder="1" applyAlignment="1">
      <alignment horizontal="center"/>
    </xf>
    <xf numFmtId="164" fontId="11" fillId="3" borderId="0" xfId="2" applyNumberFormat="1" applyFont="1" applyFill="1" applyBorder="1" applyAlignment="1">
      <alignment horizontal="center"/>
    </xf>
    <xf numFmtId="0" fontId="11" fillId="3" borderId="0" xfId="0" applyFont="1" applyFill="1" applyBorder="1"/>
    <xf numFmtId="0" fontId="12" fillId="3" borderId="4" xfId="0" applyFont="1" applyFill="1" applyBorder="1"/>
    <xf numFmtId="164" fontId="11" fillId="3" borderId="4" xfId="2" applyNumberFormat="1" applyFont="1" applyFill="1" applyBorder="1"/>
    <xf numFmtId="0" fontId="11" fillId="3" borderId="11" xfId="0" applyFont="1" applyFill="1" applyBorder="1" applyAlignment="1">
      <alignment horizontal="center"/>
    </xf>
    <xf numFmtId="165" fontId="11" fillId="3" borderId="11" xfId="2" applyNumberFormat="1" applyFont="1" applyFill="1" applyBorder="1" applyAlignment="1">
      <alignment horizontal="center"/>
    </xf>
    <xf numFmtId="165" fontId="12" fillId="3" borderId="11" xfId="2" applyNumberFormat="1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165" fontId="12" fillId="3" borderId="10" xfId="2" applyNumberFormat="1" applyFont="1" applyFill="1" applyBorder="1" applyAlignment="1">
      <alignment horizontal="center"/>
    </xf>
    <xf numFmtId="165" fontId="11" fillId="3" borderId="12" xfId="2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49" fontId="11" fillId="3" borderId="5" xfId="2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168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168" fontId="14" fillId="0" borderId="3" xfId="0" applyNumberFormat="1" applyFont="1" applyBorder="1" applyAlignment="1">
      <alignment vertical="center"/>
    </xf>
    <xf numFmtId="168" fontId="14" fillId="0" borderId="0" xfId="0" applyNumberFormat="1" applyFont="1" applyAlignment="1">
      <alignment vertical="center"/>
    </xf>
    <xf numFmtId="14" fontId="14" fillId="0" borderId="0" xfId="0" applyNumberFormat="1" applyFont="1" applyAlignment="1">
      <alignment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8" fontId="14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14" fontId="15" fillId="0" borderId="0" xfId="0" applyNumberFormat="1" applyFont="1" applyAlignment="1">
      <alignment horizontal="center"/>
    </xf>
    <xf numFmtId="14" fontId="15" fillId="0" borderId="0" xfId="0" applyNumberFormat="1" applyFont="1" applyFill="1" applyBorder="1" applyAlignment="1">
      <alignment horizontal="center"/>
    </xf>
    <xf numFmtId="14" fontId="15" fillId="0" borderId="3" xfId="0" applyNumberFormat="1" applyFont="1" applyFill="1" applyBorder="1" applyAlignment="1">
      <alignment horizontal="center"/>
    </xf>
    <xf numFmtId="14" fontId="15" fillId="0" borderId="0" xfId="0" applyNumberFormat="1" applyFont="1"/>
    <xf numFmtId="0" fontId="15" fillId="0" borderId="0" xfId="0" applyFont="1" applyAlignment="1">
      <alignment horizontal="center"/>
    </xf>
    <xf numFmtId="14" fontId="15" fillId="4" borderId="0" xfId="0" applyNumberFormat="1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14" fontId="15" fillId="0" borderId="0" xfId="0" applyNumberFormat="1" applyFont="1" applyFill="1" applyAlignment="1">
      <alignment horizontal="center"/>
    </xf>
    <xf numFmtId="14" fontId="15" fillId="5" borderId="0" xfId="0" applyNumberFormat="1" applyFont="1" applyFill="1" applyAlignment="1">
      <alignment horizontal="center"/>
    </xf>
    <xf numFmtId="14" fontId="15" fillId="5" borderId="0" xfId="0" applyNumberFormat="1" applyFont="1" applyFill="1"/>
    <xf numFmtId="14" fontId="15" fillId="0" borderId="0" xfId="0" applyNumberFormat="1" applyFont="1" applyFill="1"/>
    <xf numFmtId="0" fontId="15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14" fontId="15" fillId="4" borderId="0" xfId="0" applyNumberFormat="1" applyFont="1" applyFill="1"/>
    <xf numFmtId="14" fontId="15" fillId="4" borderId="0" xfId="0" applyNumberFormat="1" applyFont="1" applyFill="1" applyAlignment="1">
      <alignment horizontal="left"/>
    </xf>
    <xf numFmtId="14" fontId="15" fillId="6" borderId="0" xfId="0" applyNumberFormat="1" applyFont="1" applyFill="1"/>
    <xf numFmtId="14" fontId="0" fillId="0" borderId="0" xfId="0" applyNumberFormat="1" applyAlignment="1">
      <alignment horizontal="center"/>
    </xf>
    <xf numFmtId="0" fontId="15" fillId="7" borderId="0" xfId="0" applyFont="1" applyFill="1" applyAlignment="1">
      <alignment horizontal="center"/>
    </xf>
    <xf numFmtId="0" fontId="15" fillId="0" borderId="0" xfId="0" applyFont="1" applyBorder="1"/>
    <xf numFmtId="0" fontId="15" fillId="0" borderId="3" xfId="0" applyFont="1" applyBorder="1"/>
    <xf numFmtId="44" fontId="8" fillId="0" borderId="0" xfId="0" applyNumberFormat="1" applyFont="1" applyFill="1" applyBorder="1" applyAlignment="1">
      <alignment horizontal="center"/>
    </xf>
    <xf numFmtId="165" fontId="2" fillId="0" borderId="13" xfId="2" applyNumberFormat="1" applyFont="1" applyFill="1" applyBorder="1"/>
    <xf numFmtId="165" fontId="2" fillId="0" borderId="10" xfId="2" applyNumberFormat="1" applyFont="1" applyFill="1" applyBorder="1"/>
    <xf numFmtId="165" fontId="18" fillId="0" borderId="13" xfId="2" applyNumberFormat="1" applyFont="1" applyFill="1" applyBorder="1"/>
    <xf numFmtId="44" fontId="2" fillId="0" borderId="13" xfId="2" applyFont="1" applyFill="1" applyBorder="1"/>
    <xf numFmtId="166" fontId="2" fillId="0" borderId="13" xfId="1" applyNumberFormat="1" applyFont="1" applyFill="1" applyBorder="1"/>
    <xf numFmtId="44" fontId="2" fillId="0" borderId="12" xfId="2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topLeftCell="A110" zoomScale="150" zoomScaleNormal="150" workbookViewId="0">
      <selection activeCell="C146" sqref="C146"/>
    </sheetView>
  </sheetViews>
  <sheetFormatPr defaultColWidth="9.28515625" defaultRowHeight="12" x14ac:dyDescent="0.2"/>
  <cols>
    <col min="1" max="1" width="2.7109375" style="14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49" customFormat="1" ht="3" customHeight="1" x14ac:dyDescent="0.2">
      <c r="A1" s="141"/>
      <c r="D1" s="50"/>
      <c r="G1" s="50"/>
    </row>
    <row r="2" spans="1:7" s="1" customFormat="1" x14ac:dyDescent="0.2">
      <c r="A2" s="142">
        <v>1</v>
      </c>
      <c r="B2" s="110" t="s">
        <v>54</v>
      </c>
      <c r="C2" s="111" t="s">
        <v>95</v>
      </c>
      <c r="D2" s="111" t="s">
        <v>93</v>
      </c>
      <c r="E2" s="112" t="s">
        <v>60</v>
      </c>
      <c r="F2" s="2"/>
    </row>
    <row r="3" spans="1:7" s="1" customFormat="1" ht="7.5" customHeight="1" x14ac:dyDescent="0.2">
      <c r="A3" s="142"/>
      <c r="B3" s="3"/>
      <c r="C3" s="3"/>
      <c r="D3" s="3"/>
      <c r="E3" s="32"/>
      <c r="F3" s="2"/>
    </row>
    <row r="4" spans="1:7" x14ac:dyDescent="0.2">
      <c r="A4" s="142"/>
      <c r="B4" s="5" t="s">
        <v>0</v>
      </c>
      <c r="C4" s="105"/>
      <c r="D4" s="105"/>
      <c r="E4" s="33"/>
      <c r="F4" s="7"/>
      <c r="G4" s="8"/>
    </row>
    <row r="5" spans="1:7" x14ac:dyDescent="0.2">
      <c r="A5" s="142"/>
      <c r="B5" s="5" t="s">
        <v>11</v>
      </c>
      <c r="C5" s="69">
        <f>118059.96+1696017.96+105445.37</f>
        <v>1919523.29</v>
      </c>
      <c r="D5" s="69">
        <f>171822.1+1733919.32+105445.37</f>
        <v>2011186.79</v>
      </c>
      <c r="E5" s="33">
        <f>C5-D5</f>
        <v>-91663.5</v>
      </c>
      <c r="F5" s="7"/>
      <c r="G5" s="8"/>
    </row>
    <row r="6" spans="1:7" ht="7.5" customHeight="1" x14ac:dyDescent="0.2">
      <c r="A6" s="142"/>
      <c r="B6" s="5"/>
      <c r="C6" s="69"/>
      <c r="D6" s="69"/>
      <c r="E6" s="33"/>
      <c r="F6" s="7"/>
      <c r="G6" s="8"/>
    </row>
    <row r="7" spans="1:7" x14ac:dyDescent="0.2">
      <c r="A7" s="142"/>
      <c r="B7" s="5" t="s">
        <v>59</v>
      </c>
      <c r="C7" s="69">
        <v>334420.89</v>
      </c>
      <c r="D7" s="69">
        <v>334420.89</v>
      </c>
      <c r="E7" s="33">
        <f t="shared" ref="E7:E16" si="0">C7-D7</f>
        <v>0</v>
      </c>
      <c r="F7" s="7"/>
      <c r="G7" s="8"/>
    </row>
    <row r="8" spans="1:7" x14ac:dyDescent="0.2">
      <c r="A8" s="142"/>
      <c r="B8" s="5" t="s">
        <v>1</v>
      </c>
      <c r="C8" s="69">
        <v>14270.64</v>
      </c>
      <c r="D8" s="69">
        <v>20162.14</v>
      </c>
      <c r="E8" s="33">
        <f t="shared" si="0"/>
        <v>-5891.5</v>
      </c>
      <c r="F8" s="7"/>
      <c r="G8" s="8"/>
    </row>
    <row r="9" spans="1:7" x14ac:dyDescent="0.2">
      <c r="A9" s="142"/>
      <c r="B9" s="5" t="s">
        <v>2</v>
      </c>
      <c r="C9" s="69">
        <v>5479.82</v>
      </c>
      <c r="D9" s="69">
        <v>11837.51</v>
      </c>
      <c r="E9" s="33">
        <f t="shared" si="0"/>
        <v>-6357.6900000000005</v>
      </c>
      <c r="F9" s="7"/>
      <c r="G9" s="8"/>
    </row>
    <row r="10" spans="1:7" x14ac:dyDescent="0.2">
      <c r="A10" s="142"/>
      <c r="B10" s="5" t="s">
        <v>58</v>
      </c>
      <c r="C10" s="69">
        <v>809.63</v>
      </c>
      <c r="D10" s="69">
        <v>1480.61</v>
      </c>
      <c r="E10" s="33">
        <f t="shared" si="0"/>
        <v>-670.9799999999999</v>
      </c>
      <c r="F10" s="7"/>
      <c r="G10" s="8"/>
    </row>
    <row r="11" spans="1:7" x14ac:dyDescent="0.2">
      <c r="A11" s="142"/>
      <c r="B11" s="5" t="s">
        <v>27</v>
      </c>
      <c r="C11" s="78">
        <f>SUM(C5:C10)</f>
        <v>2274504.27</v>
      </c>
      <c r="D11" s="78">
        <f>SUM(D5:D10)</f>
        <v>2379087.94</v>
      </c>
      <c r="E11" s="51">
        <f t="shared" si="0"/>
        <v>-104583.66999999993</v>
      </c>
      <c r="F11" s="7"/>
      <c r="G11" s="8"/>
    </row>
    <row r="12" spans="1:7" ht="7.5" customHeight="1" x14ac:dyDescent="0.2">
      <c r="A12" s="142"/>
      <c r="B12" s="5"/>
      <c r="C12" s="69"/>
      <c r="D12" s="33"/>
      <c r="E12" s="33">
        <f t="shared" si="0"/>
        <v>0</v>
      </c>
      <c r="F12" s="7"/>
      <c r="G12" s="8"/>
    </row>
    <row r="13" spans="1:7" hidden="1" x14ac:dyDescent="0.2">
      <c r="A13" s="142"/>
      <c r="B13" s="105" t="s">
        <v>90</v>
      </c>
      <c r="C13" s="69">
        <v>9327.39</v>
      </c>
      <c r="D13" s="33">
        <v>9157.74</v>
      </c>
      <c r="E13" s="33">
        <f t="shared" si="0"/>
        <v>169.64999999999964</v>
      </c>
      <c r="F13" s="7"/>
      <c r="G13" s="8"/>
    </row>
    <row r="14" spans="1:7" s="49" customFormat="1" hidden="1" x14ac:dyDescent="0.2">
      <c r="A14" s="142"/>
      <c r="B14" s="105" t="s">
        <v>91</v>
      </c>
      <c r="C14" s="69">
        <v>109392.61</v>
      </c>
      <c r="D14" s="33">
        <v>106456.71</v>
      </c>
      <c r="E14" s="33">
        <f t="shared" si="0"/>
        <v>2935.8999999999942</v>
      </c>
      <c r="F14" s="106"/>
    </row>
    <row r="15" spans="1:7" hidden="1" x14ac:dyDescent="0.2">
      <c r="A15" s="142"/>
      <c r="B15" s="105" t="s">
        <v>94</v>
      </c>
      <c r="C15" s="69">
        <v>217742.39</v>
      </c>
      <c r="D15" s="33">
        <v>211205.83</v>
      </c>
      <c r="E15" s="33">
        <f t="shared" si="0"/>
        <v>6536.5600000000268</v>
      </c>
      <c r="F15" s="9"/>
      <c r="G15" s="8"/>
    </row>
    <row r="16" spans="1:7" hidden="1" x14ac:dyDescent="0.2">
      <c r="A16" s="142"/>
      <c r="B16" s="10" t="s">
        <v>92</v>
      </c>
      <c r="C16" s="78">
        <f>SUM(C13:C15)</f>
        <v>336462.39</v>
      </c>
      <c r="D16" s="51">
        <f>SUM(D13:D15)</f>
        <v>326820.28000000003</v>
      </c>
      <c r="E16" s="51">
        <f t="shared" si="0"/>
        <v>9642.109999999986</v>
      </c>
      <c r="F16" s="9"/>
      <c r="G16" s="8"/>
    </row>
    <row r="17" spans="1:11" ht="6.75" customHeight="1" x14ac:dyDescent="0.2">
      <c r="A17" s="142"/>
      <c r="B17" s="6"/>
      <c r="C17" s="6"/>
      <c r="D17" s="7"/>
      <c r="E17" s="6"/>
      <c r="F17" s="6"/>
    </row>
    <row r="18" spans="1:11" ht="12" customHeight="1" x14ac:dyDescent="0.2">
      <c r="A18" s="143">
        <v>2</v>
      </c>
      <c r="B18" s="114" t="s">
        <v>55</v>
      </c>
      <c r="C18" s="115"/>
      <c r="D18" s="115" t="s">
        <v>96</v>
      </c>
      <c r="E18" s="116"/>
      <c r="F18" s="9"/>
      <c r="G18" s="8"/>
    </row>
    <row r="19" spans="1:11" ht="12" customHeight="1" x14ac:dyDescent="0.2">
      <c r="A19" s="143"/>
      <c r="B19" s="117" t="s">
        <v>62</v>
      </c>
      <c r="C19" s="113"/>
      <c r="D19" s="113"/>
      <c r="E19" s="118"/>
      <c r="F19" s="9"/>
      <c r="G19" s="8"/>
    </row>
    <row r="20" spans="1:11" x14ac:dyDescent="0.2">
      <c r="A20" s="143"/>
      <c r="B20" s="117" t="s">
        <v>20</v>
      </c>
      <c r="C20" s="113" t="s">
        <v>4</v>
      </c>
      <c r="D20" s="113" t="s">
        <v>21</v>
      </c>
      <c r="E20" s="118" t="s">
        <v>6</v>
      </c>
      <c r="F20" s="9"/>
      <c r="G20" s="8"/>
    </row>
    <row r="21" spans="1:11" ht="7.5" customHeight="1" x14ac:dyDescent="0.2">
      <c r="A21" s="143"/>
      <c r="B21" s="42"/>
      <c r="C21" s="119"/>
      <c r="D21" s="120"/>
      <c r="E21" s="121"/>
      <c r="F21" s="9"/>
      <c r="G21" s="8"/>
    </row>
    <row r="22" spans="1:11" x14ac:dyDescent="0.2">
      <c r="A22" s="143"/>
      <c r="B22" s="122" t="s">
        <v>3</v>
      </c>
      <c r="C22" s="39"/>
      <c r="D22" s="40"/>
      <c r="E22" s="41"/>
      <c r="F22" s="9"/>
      <c r="G22" s="8"/>
      <c r="K22" s="9" t="s">
        <v>69</v>
      </c>
    </row>
    <row r="23" spans="1:11" x14ac:dyDescent="0.2">
      <c r="A23" s="143"/>
      <c r="B23" s="19" t="s">
        <v>78</v>
      </c>
      <c r="C23" s="22"/>
      <c r="D23" s="17"/>
      <c r="E23" s="24"/>
      <c r="F23" s="9"/>
      <c r="G23" s="8"/>
    </row>
    <row r="24" spans="1:11" x14ac:dyDescent="0.2">
      <c r="A24" s="143"/>
      <c r="B24" s="5" t="s">
        <v>47</v>
      </c>
      <c r="C24" s="11">
        <v>884725</v>
      </c>
      <c r="D24" s="11">
        <v>787724.81</v>
      </c>
      <c r="E24" s="46"/>
      <c r="F24" s="9"/>
    </row>
    <row r="25" spans="1:11" x14ac:dyDescent="0.2">
      <c r="A25" s="143"/>
      <c r="B25" s="5" t="s">
        <v>40</v>
      </c>
      <c r="C25" s="11">
        <v>128250</v>
      </c>
      <c r="D25" s="11">
        <v>225250</v>
      </c>
      <c r="E25" s="46"/>
      <c r="F25" s="9"/>
      <c r="G25" s="8"/>
    </row>
    <row r="26" spans="1:11" x14ac:dyDescent="0.2">
      <c r="A26" s="143"/>
      <c r="B26" s="5" t="s">
        <v>38</v>
      </c>
      <c r="C26" s="11">
        <v>521499</v>
      </c>
      <c r="D26" s="11">
        <v>521499</v>
      </c>
      <c r="E26" s="46"/>
      <c r="F26" s="9"/>
      <c r="G26" s="8"/>
    </row>
    <row r="27" spans="1:11" x14ac:dyDescent="0.2">
      <c r="A27" s="143"/>
      <c r="B27" s="5" t="s">
        <v>39</v>
      </c>
      <c r="C27" s="25">
        <v>137841</v>
      </c>
      <c r="D27" s="25">
        <v>137841</v>
      </c>
      <c r="E27" s="46"/>
      <c r="F27" s="9"/>
      <c r="G27" s="8"/>
    </row>
    <row r="28" spans="1:11" x14ac:dyDescent="0.2">
      <c r="A28" s="143"/>
      <c r="B28" s="5"/>
      <c r="C28" s="11">
        <f>SUM(C24:C27)</f>
        <v>1672315</v>
      </c>
      <c r="D28" s="11">
        <f>SUM(D24:D27)</f>
        <v>1672314.81</v>
      </c>
      <c r="E28" s="46"/>
      <c r="F28" s="9"/>
      <c r="G28" s="8"/>
    </row>
    <row r="29" spans="1:11" ht="7.5" customHeight="1" x14ac:dyDescent="0.2">
      <c r="A29" s="143"/>
      <c r="B29" s="5"/>
      <c r="C29" s="11"/>
      <c r="D29" s="11"/>
      <c r="E29" s="46"/>
      <c r="F29" s="9"/>
      <c r="G29" s="8"/>
    </row>
    <row r="30" spans="1:11" x14ac:dyDescent="0.2">
      <c r="A30" s="143"/>
      <c r="B30" s="5" t="s">
        <v>70</v>
      </c>
      <c r="C30" s="11">
        <f>5803371-(557781+122252+266468+308100+5000)</f>
        <v>4543770</v>
      </c>
      <c r="D30" s="11">
        <f>4682589.3-5741-282425-156956.78-83911.95-26204-497148.81</f>
        <v>3630201.7599999993</v>
      </c>
      <c r="E30" s="53">
        <f>D30/C30</f>
        <v>0.79894047453986428</v>
      </c>
      <c r="F30" s="21"/>
      <c r="H30" s="15"/>
      <c r="K30" s="15" t="s">
        <v>77</v>
      </c>
    </row>
    <row r="31" spans="1:11" x14ac:dyDescent="0.2">
      <c r="A31" s="143"/>
      <c r="B31" s="5" t="s">
        <v>71</v>
      </c>
      <c r="C31" s="25">
        <f>557781+122252+266468+308100+5000</f>
        <v>1259601</v>
      </c>
      <c r="D31" s="25">
        <f>4682589.3-3630202</f>
        <v>1052387.2999999998</v>
      </c>
      <c r="E31" s="53">
        <f>D31/C31</f>
        <v>0.83549258852604902</v>
      </c>
      <c r="F31" s="9"/>
      <c r="G31" s="15"/>
      <c r="H31" s="15"/>
    </row>
    <row r="32" spans="1:11" x14ac:dyDescent="0.2">
      <c r="A32" s="143"/>
      <c r="B32" s="5" t="s">
        <v>33</v>
      </c>
      <c r="C32" s="11">
        <v>5803371</v>
      </c>
      <c r="D32" s="11">
        <f>D31+D30</f>
        <v>4682589.0599999987</v>
      </c>
      <c r="E32" s="53"/>
      <c r="F32" s="9"/>
      <c r="G32" s="15"/>
      <c r="H32" s="15"/>
    </row>
    <row r="33" spans="1:8" ht="7.5" customHeight="1" x14ac:dyDescent="0.2">
      <c r="A33" s="143"/>
      <c r="B33" s="5"/>
      <c r="C33" s="11"/>
      <c r="D33" s="11"/>
      <c r="E33" s="53"/>
      <c r="F33" s="9"/>
      <c r="G33" s="15"/>
      <c r="H33" s="15"/>
    </row>
    <row r="34" spans="1:8" x14ac:dyDescent="0.2">
      <c r="A34" s="143"/>
      <c r="B34" s="5" t="s">
        <v>15</v>
      </c>
      <c r="C34" s="25">
        <f>5515541+308100</f>
        <v>5823641</v>
      </c>
      <c r="D34" s="25">
        <f>3939552.53+234104.12</f>
        <v>4173656.65</v>
      </c>
      <c r="E34" s="53">
        <f>D34/C34</f>
        <v>0.71667478300946086</v>
      </c>
      <c r="F34" s="9"/>
      <c r="G34" s="8"/>
    </row>
    <row r="35" spans="1:8" x14ac:dyDescent="0.2">
      <c r="A35" s="143"/>
      <c r="B35" s="5" t="s">
        <v>10</v>
      </c>
      <c r="C35" s="11">
        <f>C32-C34</f>
        <v>-20270</v>
      </c>
      <c r="D35" s="11">
        <f>D32-D34</f>
        <v>508932.40999999875</v>
      </c>
      <c r="E35" s="46"/>
      <c r="F35" s="9"/>
      <c r="G35" s="8"/>
    </row>
    <row r="36" spans="1:8" ht="7.5" customHeight="1" x14ac:dyDescent="0.2">
      <c r="A36" s="143"/>
      <c r="B36" s="5"/>
      <c r="C36" s="11"/>
      <c r="D36" s="11"/>
      <c r="E36" s="46"/>
      <c r="F36" s="9"/>
      <c r="G36" s="8"/>
    </row>
    <row r="37" spans="1:8" x14ac:dyDescent="0.2">
      <c r="A37" s="143"/>
      <c r="B37" s="19" t="s">
        <v>44</v>
      </c>
      <c r="C37" s="11"/>
      <c r="D37" s="11"/>
      <c r="E37" s="46"/>
      <c r="F37" s="9"/>
      <c r="G37" s="8"/>
    </row>
    <row r="38" spans="1:8" x14ac:dyDescent="0.2">
      <c r="A38" s="143"/>
      <c r="B38" s="5" t="s">
        <v>47</v>
      </c>
      <c r="C38" s="11">
        <v>884725</v>
      </c>
      <c r="D38" s="11">
        <f>787725-250000-57725+D35</f>
        <v>988932.40999999875</v>
      </c>
      <c r="E38" s="52">
        <f t="shared" ref="E38:E39" si="1">D38-C38</f>
        <v>104207.40999999875</v>
      </c>
      <c r="F38" s="9"/>
      <c r="G38" s="8"/>
    </row>
    <row r="39" spans="1:8" x14ac:dyDescent="0.2">
      <c r="A39" s="143"/>
      <c r="B39" s="5" t="s">
        <v>40</v>
      </c>
      <c r="C39" s="11">
        <v>128250</v>
      </c>
      <c r="D39" s="11">
        <f>225250+57725</f>
        <v>282975</v>
      </c>
      <c r="E39" s="52">
        <f t="shared" si="1"/>
        <v>154725</v>
      </c>
      <c r="F39" s="9"/>
      <c r="G39" s="8"/>
    </row>
    <row r="40" spans="1:8" s="49" customFormat="1" x14ac:dyDescent="0.2">
      <c r="A40" s="143"/>
      <c r="B40" s="5" t="s">
        <v>88</v>
      </c>
      <c r="C40" s="11">
        <v>0</v>
      </c>
      <c r="D40" s="11">
        <v>250000</v>
      </c>
      <c r="E40" s="52"/>
      <c r="F40" s="50"/>
    </row>
    <row r="41" spans="1:8" x14ac:dyDescent="0.2">
      <c r="A41" s="143"/>
      <c r="B41" s="5" t="s">
        <v>38</v>
      </c>
      <c r="C41" s="11">
        <v>521499</v>
      </c>
      <c r="D41" s="11">
        <v>521499</v>
      </c>
      <c r="E41" s="52">
        <f>D41-C41</f>
        <v>0</v>
      </c>
      <c r="F41" s="9"/>
      <c r="G41" s="8"/>
    </row>
    <row r="42" spans="1:8" x14ac:dyDescent="0.2">
      <c r="A42" s="143"/>
      <c r="B42" s="5" t="s">
        <v>39</v>
      </c>
      <c r="C42" s="25">
        <v>148427</v>
      </c>
      <c r="D42" s="25">
        <v>148427</v>
      </c>
      <c r="E42" s="54">
        <f t="shared" ref="E42:E43" si="2">D42-C42</f>
        <v>0</v>
      </c>
      <c r="F42" s="9"/>
      <c r="G42" s="8"/>
    </row>
    <row r="43" spans="1:8" x14ac:dyDescent="0.2">
      <c r="A43" s="143"/>
      <c r="B43" s="5"/>
      <c r="C43" s="11">
        <f>SUM(C38:C42)</f>
        <v>1682901</v>
      </c>
      <c r="D43" s="11">
        <f>SUM(D38:D42)</f>
        <v>2191833.4099999988</v>
      </c>
      <c r="E43" s="52">
        <f t="shared" si="2"/>
        <v>508932.40999999875</v>
      </c>
      <c r="F43" s="9"/>
      <c r="G43" s="8"/>
    </row>
    <row r="44" spans="1:8" ht="7.5" customHeight="1" x14ac:dyDescent="0.2">
      <c r="A44" s="143"/>
      <c r="B44" s="5"/>
      <c r="C44" s="11"/>
      <c r="D44" s="11"/>
      <c r="E44" s="46"/>
      <c r="F44" s="9"/>
      <c r="G44" s="8"/>
    </row>
    <row r="45" spans="1:8" x14ac:dyDescent="0.2">
      <c r="A45" s="143"/>
      <c r="B45" s="123" t="s">
        <v>5</v>
      </c>
      <c r="C45" s="22"/>
      <c r="D45" s="17"/>
      <c r="E45" s="24"/>
      <c r="F45" s="9"/>
      <c r="G45" s="8"/>
    </row>
    <row r="46" spans="1:8" x14ac:dyDescent="0.2">
      <c r="A46" s="143"/>
      <c r="B46" s="5" t="s">
        <v>79</v>
      </c>
      <c r="C46" s="11">
        <v>146076</v>
      </c>
      <c r="D46" s="11">
        <v>146076</v>
      </c>
      <c r="E46" s="26">
        <f t="shared" ref="E46" si="3">D46-C46</f>
        <v>0</v>
      </c>
      <c r="F46" s="9"/>
      <c r="G46" s="8"/>
    </row>
    <row r="47" spans="1:8" ht="7.5" customHeight="1" x14ac:dyDescent="0.2">
      <c r="A47" s="143"/>
      <c r="B47" s="5"/>
      <c r="C47" s="11"/>
      <c r="D47" s="11"/>
      <c r="E47" s="46"/>
      <c r="F47" s="9"/>
      <c r="G47" s="8"/>
    </row>
    <row r="48" spans="1:8" x14ac:dyDescent="0.2">
      <c r="A48" s="143"/>
      <c r="B48" s="44" t="s">
        <v>9</v>
      </c>
      <c r="C48" s="11">
        <v>225356</v>
      </c>
      <c r="D48" s="11">
        <v>202772.09</v>
      </c>
      <c r="E48" s="53">
        <f>D48/C48</f>
        <v>0.89978562807291573</v>
      </c>
      <c r="F48" s="15"/>
      <c r="G48" s="8"/>
      <c r="H48" s="14"/>
    </row>
    <row r="49" spans="1:7" x14ac:dyDescent="0.2">
      <c r="A49" s="143"/>
      <c r="B49" s="44" t="s">
        <v>15</v>
      </c>
      <c r="C49" s="25">
        <v>207922</v>
      </c>
      <c r="D49" s="25">
        <v>175095.11</v>
      </c>
      <c r="E49" s="53">
        <f>D49/C49</f>
        <v>0.84211920816460017</v>
      </c>
      <c r="F49" s="9"/>
      <c r="G49" s="8"/>
    </row>
    <row r="50" spans="1:7" x14ac:dyDescent="0.2">
      <c r="A50" s="143"/>
      <c r="B50" s="45" t="s">
        <v>68</v>
      </c>
      <c r="C50" s="11">
        <f>C48-C49</f>
        <v>17434</v>
      </c>
      <c r="D50" s="11">
        <f>D48-D49</f>
        <v>27676.98000000001</v>
      </c>
      <c r="E50" s="46"/>
      <c r="F50" s="9"/>
      <c r="G50" s="8"/>
    </row>
    <row r="51" spans="1:7" ht="7.5" customHeight="1" x14ac:dyDescent="0.2">
      <c r="A51" s="143"/>
      <c r="B51" s="5"/>
      <c r="C51" s="11"/>
      <c r="D51" s="11"/>
      <c r="E51" s="46"/>
      <c r="F51" s="9"/>
      <c r="G51" s="8"/>
    </row>
    <row r="52" spans="1:7" x14ac:dyDescent="0.2">
      <c r="A52" s="143"/>
      <c r="B52" s="10" t="s">
        <v>45</v>
      </c>
      <c r="C52" s="25">
        <v>146076</v>
      </c>
      <c r="D52" s="25">
        <f>D46+D50</f>
        <v>173752.98</v>
      </c>
      <c r="E52" s="54">
        <f>D52-C52</f>
        <v>27676.98000000001</v>
      </c>
      <c r="F52" s="9"/>
      <c r="G52" s="8"/>
    </row>
    <row r="53" spans="1:7" ht="10.5" customHeight="1" x14ac:dyDescent="0.2">
      <c r="A53" s="143"/>
      <c r="C53" s="9"/>
      <c r="D53" s="8"/>
      <c r="F53" s="9"/>
      <c r="G53" s="8"/>
    </row>
    <row r="54" spans="1:7" x14ac:dyDescent="0.2">
      <c r="A54" s="143">
        <v>3</v>
      </c>
      <c r="B54" s="114" t="s">
        <v>56</v>
      </c>
      <c r="C54" s="124"/>
      <c r="D54" s="125" t="s">
        <v>95</v>
      </c>
      <c r="E54" s="126"/>
      <c r="F54" s="9"/>
      <c r="G54" s="8"/>
    </row>
    <row r="55" spans="1:7" x14ac:dyDescent="0.2">
      <c r="A55" s="143"/>
      <c r="B55" s="117" t="s">
        <v>63</v>
      </c>
      <c r="C55" s="124"/>
      <c r="D55" s="127"/>
      <c r="E55" s="126"/>
      <c r="F55" s="9"/>
      <c r="G55" s="8"/>
    </row>
    <row r="56" spans="1:7" x14ac:dyDescent="0.2">
      <c r="A56" s="143"/>
      <c r="B56" s="128" t="s">
        <v>20</v>
      </c>
      <c r="C56" s="129" t="s">
        <v>4</v>
      </c>
      <c r="D56" s="130" t="s">
        <v>22</v>
      </c>
      <c r="E56" s="123" t="s">
        <v>6</v>
      </c>
      <c r="F56" s="9"/>
      <c r="G56" s="8"/>
    </row>
    <row r="57" spans="1:7" x14ac:dyDescent="0.2">
      <c r="A57" s="143"/>
      <c r="B57" s="19" t="s">
        <v>78</v>
      </c>
      <c r="C57" s="22"/>
      <c r="D57" s="17"/>
      <c r="E57" s="24"/>
      <c r="F57" s="9"/>
      <c r="G57" s="8"/>
    </row>
    <row r="58" spans="1:7" x14ac:dyDescent="0.2">
      <c r="A58" s="143"/>
      <c r="B58" s="5" t="s">
        <v>48</v>
      </c>
      <c r="C58" s="11">
        <v>6649.07</v>
      </c>
      <c r="D58" s="11">
        <v>6649.07</v>
      </c>
      <c r="E58" s="23">
        <f>D58-C58</f>
        <v>0</v>
      </c>
      <c r="F58" s="9"/>
      <c r="G58" s="8"/>
    </row>
    <row r="59" spans="1:7" x14ac:dyDescent="0.2">
      <c r="A59" s="143"/>
      <c r="B59" s="5" t="s">
        <v>73</v>
      </c>
      <c r="C59" s="25">
        <v>29532.03</v>
      </c>
      <c r="D59" s="25">
        <v>29532.03</v>
      </c>
      <c r="E59" s="23">
        <f t="shared" ref="E59" si="4">D59-C59</f>
        <v>0</v>
      </c>
      <c r="F59" s="9"/>
      <c r="G59" s="8"/>
    </row>
    <row r="60" spans="1:7" x14ac:dyDescent="0.2">
      <c r="A60" s="143"/>
      <c r="B60" s="5"/>
      <c r="C60" s="11">
        <f>SUM(C58:C59)</f>
        <v>36181.1</v>
      </c>
      <c r="D60" s="11">
        <f>SUM(D58:D59)</f>
        <v>36181.1</v>
      </c>
      <c r="E60" s="46"/>
      <c r="F60" s="9"/>
      <c r="G60" s="8"/>
    </row>
    <row r="61" spans="1:7" ht="7.5" customHeight="1" x14ac:dyDescent="0.2">
      <c r="A61" s="143"/>
      <c r="B61" s="5"/>
      <c r="C61" s="11"/>
      <c r="D61" s="16"/>
      <c r="E61" s="46"/>
      <c r="F61" s="9"/>
      <c r="G61" s="8"/>
    </row>
    <row r="62" spans="1:7" x14ac:dyDescent="0.2">
      <c r="A62" s="143"/>
      <c r="B62" s="5" t="s">
        <v>42</v>
      </c>
      <c r="C62" s="11">
        <v>192905</v>
      </c>
      <c r="D62" s="11">
        <v>161482.76999999999</v>
      </c>
      <c r="E62" s="53">
        <f>D62/C62</f>
        <v>0.83711033928617706</v>
      </c>
      <c r="F62" s="9"/>
      <c r="G62" s="8"/>
    </row>
    <row r="63" spans="1:7" x14ac:dyDescent="0.2">
      <c r="A63" s="143"/>
      <c r="B63" s="5" t="s">
        <v>41</v>
      </c>
      <c r="C63" s="11">
        <v>188805</v>
      </c>
      <c r="D63" s="11">
        <v>153085.57999999999</v>
      </c>
      <c r="E63" s="53">
        <f>D63/C63</f>
        <v>0.81081316702417827</v>
      </c>
      <c r="F63" s="9"/>
      <c r="G63" s="8"/>
    </row>
    <row r="64" spans="1:7" x14ac:dyDescent="0.2">
      <c r="A64" s="143"/>
      <c r="B64" s="5" t="s">
        <v>43</v>
      </c>
      <c r="C64" s="25">
        <v>4100</v>
      </c>
      <c r="D64" s="25">
        <v>0</v>
      </c>
      <c r="E64" s="53">
        <f>D64/C64</f>
        <v>0</v>
      </c>
      <c r="F64" s="9"/>
      <c r="G64" s="8"/>
    </row>
    <row r="65" spans="1:7" x14ac:dyDescent="0.2">
      <c r="A65" s="143"/>
      <c r="B65" s="5" t="s">
        <v>74</v>
      </c>
      <c r="C65" s="11">
        <f>C62-C63-C64</f>
        <v>0</v>
      </c>
      <c r="D65" s="11">
        <f>D62-D63-D64</f>
        <v>8397.1900000000023</v>
      </c>
      <c r="E65" s="46"/>
      <c r="F65" s="9"/>
      <c r="G65" s="8"/>
    </row>
    <row r="66" spans="1:7" ht="7.5" customHeight="1" x14ac:dyDescent="0.2">
      <c r="A66" s="143"/>
      <c r="B66" s="5"/>
      <c r="C66" s="11"/>
      <c r="D66" s="11"/>
      <c r="E66" s="46"/>
      <c r="F66" s="9"/>
      <c r="G66" s="8"/>
    </row>
    <row r="67" spans="1:7" x14ac:dyDescent="0.2">
      <c r="A67" s="143"/>
      <c r="B67" s="19" t="s">
        <v>46</v>
      </c>
      <c r="C67" s="11"/>
      <c r="D67" s="11"/>
      <c r="E67" s="46"/>
      <c r="F67" s="9"/>
      <c r="G67" s="8"/>
    </row>
    <row r="68" spans="1:7" x14ac:dyDescent="0.2">
      <c r="A68" s="143"/>
      <c r="B68" s="5" t="s">
        <v>48</v>
      </c>
      <c r="C68" s="11">
        <v>6649.07</v>
      </c>
      <c r="D68" s="11">
        <f>D58+D65</f>
        <v>15046.260000000002</v>
      </c>
      <c r="E68" s="55">
        <f t="shared" ref="E68:E69" si="5">D68-C68</f>
        <v>8397.1900000000023</v>
      </c>
      <c r="F68" s="9"/>
      <c r="G68" s="8"/>
    </row>
    <row r="69" spans="1:7" x14ac:dyDescent="0.2">
      <c r="A69" s="143"/>
      <c r="B69" s="5" t="s">
        <v>72</v>
      </c>
      <c r="C69" s="25">
        <v>29532.03</v>
      </c>
      <c r="D69" s="25">
        <v>29532.03</v>
      </c>
      <c r="E69" s="23">
        <f t="shared" si="5"/>
        <v>0</v>
      </c>
      <c r="F69" s="9"/>
      <c r="G69" s="8"/>
    </row>
    <row r="70" spans="1:7" x14ac:dyDescent="0.2">
      <c r="A70" s="143"/>
      <c r="B70" s="37"/>
      <c r="C70" s="25">
        <f>SUM(C68:C69)</f>
        <v>36181.1</v>
      </c>
      <c r="D70" s="25">
        <f>SUM(D68:D69)</f>
        <v>44578.29</v>
      </c>
      <c r="E70" s="54"/>
      <c r="F70" s="9"/>
      <c r="G70" s="8"/>
    </row>
    <row r="71" spans="1:7" ht="7.5" customHeight="1" x14ac:dyDescent="0.2">
      <c r="A71" s="143"/>
      <c r="B71" s="6"/>
      <c r="C71" s="11"/>
      <c r="D71" s="11"/>
      <c r="E71" s="6"/>
      <c r="F71" s="9"/>
      <c r="G71" s="8"/>
    </row>
    <row r="72" spans="1:7" x14ac:dyDescent="0.2">
      <c r="A72" s="143">
        <v>4</v>
      </c>
      <c r="B72" s="114" t="s">
        <v>57</v>
      </c>
      <c r="C72" s="124"/>
      <c r="D72" s="125" t="s">
        <v>95</v>
      </c>
      <c r="E72" s="126"/>
      <c r="F72" s="9"/>
      <c r="G72" s="8"/>
    </row>
    <row r="73" spans="1:7" x14ac:dyDescent="0.2">
      <c r="A73" s="143"/>
      <c r="B73" s="117" t="s">
        <v>64</v>
      </c>
      <c r="C73" s="131"/>
      <c r="D73" s="132"/>
      <c r="E73" s="133"/>
      <c r="F73" s="9"/>
      <c r="G73" s="8"/>
    </row>
    <row r="74" spans="1:7" x14ac:dyDescent="0.2">
      <c r="A74" s="143"/>
      <c r="B74" s="128" t="s">
        <v>20</v>
      </c>
      <c r="C74" s="129" t="s">
        <v>66</v>
      </c>
      <c r="D74" s="130" t="s">
        <v>22</v>
      </c>
      <c r="E74" s="123" t="s">
        <v>6</v>
      </c>
      <c r="F74" s="9"/>
      <c r="G74" s="8"/>
    </row>
    <row r="75" spans="1:7" x14ac:dyDescent="0.2">
      <c r="A75" s="143"/>
      <c r="B75" s="5" t="s">
        <v>80</v>
      </c>
      <c r="C75" s="6"/>
      <c r="D75" s="6"/>
      <c r="E75" s="46"/>
      <c r="F75" s="9"/>
      <c r="G75" s="8"/>
    </row>
    <row r="76" spans="1:7" x14ac:dyDescent="0.2">
      <c r="A76" s="143"/>
      <c r="B76" s="5" t="s">
        <v>34</v>
      </c>
      <c r="C76" s="70">
        <v>4065</v>
      </c>
      <c r="D76" s="71">
        <v>4065</v>
      </c>
      <c r="E76" s="23">
        <f>D76-C76</f>
        <v>0</v>
      </c>
      <c r="F76" s="9"/>
      <c r="G76" s="8"/>
    </row>
    <row r="77" spans="1:7" x14ac:dyDescent="0.2">
      <c r="A77" s="143"/>
      <c r="B77" s="5" t="s">
        <v>49</v>
      </c>
      <c r="C77" s="25">
        <v>322821.32</v>
      </c>
      <c r="D77" s="72">
        <v>322821.32</v>
      </c>
      <c r="E77" s="23">
        <f t="shared" ref="E77:E78" si="6">D77-C77</f>
        <v>0</v>
      </c>
      <c r="F77" s="9"/>
      <c r="G77" s="14"/>
    </row>
    <row r="78" spans="1:7" x14ac:dyDescent="0.2">
      <c r="A78" s="143"/>
      <c r="B78" s="5"/>
      <c r="C78" s="11">
        <f>SUM(C76:C77)</f>
        <v>326886.32</v>
      </c>
      <c r="D78" s="71">
        <f>SUM(D76:D77)</f>
        <v>326886.32</v>
      </c>
      <c r="E78" s="23">
        <f t="shared" si="6"/>
        <v>0</v>
      </c>
      <c r="F78" s="9"/>
      <c r="G78" s="8"/>
    </row>
    <row r="79" spans="1:7" ht="7.5" customHeight="1" x14ac:dyDescent="0.2">
      <c r="A79" s="143"/>
      <c r="B79" s="5"/>
      <c r="C79" s="73"/>
      <c r="D79" s="74"/>
      <c r="E79" s="52"/>
      <c r="F79" s="20"/>
      <c r="G79" s="8"/>
    </row>
    <row r="80" spans="1:7" x14ac:dyDescent="0.2">
      <c r="A80" s="143"/>
      <c r="B80" s="5" t="s">
        <v>17</v>
      </c>
      <c r="C80" s="16"/>
      <c r="D80" s="71"/>
      <c r="E80" s="46"/>
      <c r="F80" s="9"/>
      <c r="G80" s="8"/>
    </row>
    <row r="81" spans="1:7" x14ac:dyDescent="0.2">
      <c r="A81" s="143"/>
      <c r="B81" s="43" t="s">
        <v>81</v>
      </c>
      <c r="C81" s="73">
        <v>33900</v>
      </c>
      <c r="D81" s="75">
        <v>33900</v>
      </c>
      <c r="E81" s="53">
        <f t="shared" ref="E81:E83" si="7">D81/C81</f>
        <v>1</v>
      </c>
      <c r="F81" s="9"/>
      <c r="G81" s="8"/>
    </row>
    <row r="82" spans="1:7" x14ac:dyDescent="0.2">
      <c r="A82" s="143"/>
      <c r="B82" s="43" t="s">
        <v>75</v>
      </c>
      <c r="C82" s="27">
        <v>250</v>
      </c>
      <c r="D82" s="76">
        <v>25.64</v>
      </c>
      <c r="E82" s="53">
        <f t="shared" si="7"/>
        <v>0.10256</v>
      </c>
      <c r="F82" s="9"/>
      <c r="G82" s="8"/>
    </row>
    <row r="83" spans="1:7" x14ac:dyDescent="0.2">
      <c r="A83" s="143"/>
      <c r="B83" s="5"/>
      <c r="C83" s="11">
        <f>SUM(C81:C82)</f>
        <v>34150</v>
      </c>
      <c r="D83" s="77">
        <f>SUM(D81:D82)</f>
        <v>33925.64</v>
      </c>
      <c r="E83" s="53">
        <f t="shared" si="7"/>
        <v>0.9934301610541727</v>
      </c>
      <c r="F83" s="9"/>
      <c r="G83" s="8"/>
    </row>
    <row r="84" spans="1:7" ht="7.5" customHeight="1" x14ac:dyDescent="0.2">
      <c r="A84" s="143"/>
      <c r="B84" s="5"/>
      <c r="C84" s="73"/>
      <c r="D84" s="74"/>
      <c r="E84" s="52"/>
      <c r="F84" s="20"/>
      <c r="G84" s="8"/>
    </row>
    <row r="85" spans="1:7" x14ac:dyDescent="0.2">
      <c r="A85" s="143"/>
      <c r="B85" s="5" t="s">
        <v>18</v>
      </c>
      <c r="C85" s="73"/>
      <c r="D85" s="71"/>
      <c r="E85" s="46"/>
      <c r="F85" s="9"/>
      <c r="G85" s="8"/>
    </row>
    <row r="86" spans="1:7" x14ac:dyDescent="0.2">
      <c r="A86" s="143"/>
      <c r="B86" s="43" t="s">
        <v>82</v>
      </c>
      <c r="C86" s="11">
        <v>10000</v>
      </c>
      <c r="D86" s="71">
        <v>10000</v>
      </c>
      <c r="E86" s="53">
        <f t="shared" ref="E86:E92" si="8">D86/C86</f>
        <v>1</v>
      </c>
      <c r="F86" s="9"/>
      <c r="G86" s="8"/>
    </row>
    <row r="87" spans="1:7" x14ac:dyDescent="0.2">
      <c r="A87" s="143"/>
      <c r="B87" s="43" t="s">
        <v>83</v>
      </c>
      <c r="C87" s="11">
        <v>25100</v>
      </c>
      <c r="D87" s="71">
        <v>5920</v>
      </c>
      <c r="E87" s="53">
        <f t="shared" si="8"/>
        <v>0.23585657370517929</v>
      </c>
      <c r="F87" s="9"/>
      <c r="G87" s="8"/>
    </row>
    <row r="88" spans="1:7" x14ac:dyDescent="0.2">
      <c r="A88" s="143"/>
      <c r="B88" s="43" t="s">
        <v>84</v>
      </c>
      <c r="C88" s="11">
        <v>6100</v>
      </c>
      <c r="D88" s="71">
        <v>6037.16</v>
      </c>
      <c r="E88" s="53">
        <f t="shared" si="8"/>
        <v>0.98969836065573769</v>
      </c>
      <c r="F88" s="9"/>
      <c r="G88" s="8"/>
    </row>
    <row r="89" spans="1:7" x14ac:dyDescent="0.2">
      <c r="A89" s="143"/>
      <c r="B89" s="43" t="s">
        <v>85</v>
      </c>
      <c r="C89" s="73">
        <v>9500</v>
      </c>
      <c r="D89" s="71">
        <v>0</v>
      </c>
      <c r="E89" s="53">
        <f t="shared" si="8"/>
        <v>0</v>
      </c>
      <c r="F89" s="9"/>
      <c r="G89" s="8"/>
    </row>
    <row r="90" spans="1:7" x14ac:dyDescent="0.2">
      <c r="A90" s="143"/>
      <c r="B90" s="43" t="s">
        <v>87</v>
      </c>
      <c r="C90" s="11">
        <v>4500</v>
      </c>
      <c r="D90" s="71">
        <v>4434</v>
      </c>
      <c r="E90" s="53">
        <f t="shared" si="8"/>
        <v>0.98533333333333328</v>
      </c>
      <c r="F90" s="9"/>
      <c r="G90" s="8"/>
    </row>
    <row r="91" spans="1:7" x14ac:dyDescent="0.2">
      <c r="A91" s="143"/>
      <c r="B91" s="5"/>
      <c r="C91" s="27">
        <v>0</v>
      </c>
      <c r="D91" s="76"/>
      <c r="E91" s="53"/>
      <c r="F91" s="7"/>
      <c r="G91" s="8"/>
    </row>
    <row r="92" spans="1:7" x14ac:dyDescent="0.2">
      <c r="A92" s="143"/>
      <c r="B92" s="5"/>
      <c r="C92" s="73">
        <f>SUM(C86:C91)</f>
        <v>55200</v>
      </c>
      <c r="D92" s="71">
        <f>SUM(D86:D91)</f>
        <v>26391.16</v>
      </c>
      <c r="E92" s="53">
        <f t="shared" si="8"/>
        <v>0.47810072463768116</v>
      </c>
      <c r="F92" s="7"/>
      <c r="G92" s="8"/>
    </row>
    <row r="93" spans="1:7" ht="5.25" customHeight="1" x14ac:dyDescent="0.2">
      <c r="A93" s="143"/>
      <c r="B93" s="5"/>
      <c r="C93" s="73"/>
      <c r="D93" s="74"/>
      <c r="E93" s="52"/>
      <c r="F93" s="20"/>
      <c r="G93" s="8"/>
    </row>
    <row r="94" spans="1:7" x14ac:dyDescent="0.2">
      <c r="A94" s="143"/>
      <c r="B94" s="5" t="s">
        <v>76</v>
      </c>
      <c r="C94" s="11"/>
      <c r="D94" s="71"/>
      <c r="E94" s="46"/>
      <c r="F94" s="7"/>
      <c r="G94" s="8"/>
    </row>
    <row r="95" spans="1:7" x14ac:dyDescent="0.2">
      <c r="A95" s="143"/>
      <c r="B95" s="5" t="s">
        <v>34</v>
      </c>
      <c r="C95" s="11">
        <f>C76-C91</f>
        <v>4065</v>
      </c>
      <c r="D95" s="71">
        <f>C95</f>
        <v>4065</v>
      </c>
      <c r="E95" s="46"/>
      <c r="F95" s="7"/>
      <c r="G95" s="8"/>
    </row>
    <row r="96" spans="1:7" x14ac:dyDescent="0.2">
      <c r="A96" s="143"/>
      <c r="B96" s="5" t="s">
        <v>49</v>
      </c>
      <c r="C96" s="25">
        <f>C97-C95</f>
        <v>301771.32</v>
      </c>
      <c r="D96" s="72">
        <f>D77+D83-D92</f>
        <v>330355.80000000005</v>
      </c>
      <c r="E96" s="46"/>
      <c r="F96" s="7"/>
      <c r="G96" s="8"/>
    </row>
    <row r="97" spans="1:7" x14ac:dyDescent="0.2">
      <c r="A97" s="143"/>
      <c r="B97" s="5"/>
      <c r="C97" s="11">
        <f>C78+C83-C92</f>
        <v>305836.32</v>
      </c>
      <c r="D97" s="71">
        <f>SUM(D95:D96)</f>
        <v>334420.80000000005</v>
      </c>
      <c r="E97" s="46"/>
      <c r="F97" s="7"/>
      <c r="G97" s="8"/>
    </row>
    <row r="98" spans="1:7" ht="6" customHeight="1" x14ac:dyDescent="0.2">
      <c r="A98" s="143"/>
      <c r="B98" s="5"/>
      <c r="C98" s="11"/>
      <c r="D98" s="6"/>
      <c r="E98" s="46"/>
      <c r="F98" s="7"/>
      <c r="G98" s="8"/>
    </row>
    <row r="99" spans="1:7" ht="3.75" customHeight="1" x14ac:dyDescent="0.2">
      <c r="A99" s="143"/>
      <c r="B99" s="10"/>
      <c r="C99" s="25"/>
      <c r="D99" s="27"/>
      <c r="E99" s="47"/>
      <c r="F99" s="7"/>
      <c r="G99" s="8"/>
    </row>
    <row r="100" spans="1:7" x14ac:dyDescent="0.2">
      <c r="A100" s="143"/>
      <c r="B100" s="6"/>
      <c r="C100" s="11"/>
      <c r="D100" s="11"/>
      <c r="E100" s="6"/>
      <c r="F100" s="9"/>
      <c r="G100" s="8"/>
    </row>
    <row r="101" spans="1:7" x14ac:dyDescent="0.2">
      <c r="A101" s="143">
        <v>5</v>
      </c>
      <c r="B101" s="114" t="s">
        <v>28</v>
      </c>
      <c r="C101" s="144" t="s">
        <v>95</v>
      </c>
      <c r="D101" s="6"/>
      <c r="E101" s="6"/>
      <c r="F101" s="9"/>
      <c r="G101" s="8"/>
    </row>
    <row r="102" spans="1:7" x14ac:dyDescent="0.2">
      <c r="A102" s="143"/>
      <c r="B102" s="117" t="s">
        <v>65</v>
      </c>
      <c r="C102" s="134"/>
      <c r="D102" s="6"/>
      <c r="E102" s="6"/>
      <c r="F102" s="9"/>
      <c r="G102" s="8"/>
    </row>
    <row r="103" spans="1:7" x14ac:dyDescent="0.2">
      <c r="A103" s="143"/>
      <c r="B103" s="3"/>
      <c r="C103" s="23"/>
      <c r="D103" s="6"/>
      <c r="E103" s="6"/>
      <c r="F103" s="9"/>
      <c r="G103" s="8"/>
    </row>
    <row r="104" spans="1:7" x14ac:dyDescent="0.2">
      <c r="A104" s="143"/>
      <c r="B104" s="105"/>
      <c r="C104" s="68" t="s">
        <v>22</v>
      </c>
      <c r="D104" s="17"/>
      <c r="E104" s="4"/>
      <c r="F104" s="9"/>
      <c r="G104" s="8"/>
    </row>
    <row r="105" spans="1:7" x14ac:dyDescent="0.2">
      <c r="A105" s="143"/>
      <c r="B105" s="19" t="s">
        <v>86</v>
      </c>
      <c r="C105" s="26"/>
      <c r="D105" s="11"/>
      <c r="E105" s="6"/>
      <c r="F105" s="9"/>
      <c r="G105" s="8"/>
    </row>
    <row r="106" spans="1:7" x14ac:dyDescent="0.2">
      <c r="A106" s="143"/>
      <c r="B106" s="18" t="s">
        <v>29</v>
      </c>
      <c r="C106" s="26">
        <v>341</v>
      </c>
      <c r="D106" s="11"/>
      <c r="E106" s="6"/>
      <c r="F106" s="9"/>
      <c r="G106" s="8"/>
    </row>
    <row r="107" spans="1:7" x14ac:dyDescent="0.2">
      <c r="A107" s="143"/>
      <c r="B107" s="18" t="s">
        <v>30</v>
      </c>
      <c r="C107" s="56">
        <v>1204</v>
      </c>
      <c r="D107" s="11"/>
      <c r="E107" s="6"/>
      <c r="F107" s="9"/>
      <c r="G107" s="8"/>
    </row>
    <row r="108" spans="1:7" x14ac:dyDescent="0.2">
      <c r="A108" s="143"/>
      <c r="B108" s="105"/>
      <c r="C108" s="104">
        <f>SUM(C106:C107)</f>
        <v>1545</v>
      </c>
      <c r="D108" s="16"/>
      <c r="E108" s="6"/>
      <c r="F108" s="9"/>
      <c r="G108" s="8"/>
    </row>
    <row r="109" spans="1:7" x14ac:dyDescent="0.2">
      <c r="A109" s="143"/>
      <c r="B109" s="19" t="s">
        <v>37</v>
      </c>
      <c r="C109" s="26"/>
      <c r="D109" s="11"/>
      <c r="E109" s="12"/>
      <c r="F109" s="9"/>
      <c r="G109" s="8"/>
    </row>
    <row r="110" spans="1:7" x14ac:dyDescent="0.2">
      <c r="A110" s="143"/>
      <c r="B110" s="18" t="s">
        <v>23</v>
      </c>
      <c r="C110" s="26">
        <v>22823.15</v>
      </c>
      <c r="D110" s="11"/>
      <c r="E110" s="12"/>
      <c r="F110" s="9"/>
      <c r="G110" s="8"/>
    </row>
    <row r="111" spans="1:7" x14ac:dyDescent="0.2">
      <c r="A111" s="143"/>
      <c r="B111" s="18" t="s">
        <v>24</v>
      </c>
      <c r="C111" s="56">
        <v>478</v>
      </c>
      <c r="D111" s="11"/>
      <c r="E111" s="12"/>
      <c r="F111" s="9"/>
      <c r="G111" s="8"/>
    </row>
    <row r="112" spans="1:7" x14ac:dyDescent="0.2">
      <c r="A112" s="143"/>
      <c r="B112" s="105"/>
      <c r="C112" s="26">
        <f>SUM(C110:C111)</f>
        <v>23301.15</v>
      </c>
      <c r="D112" s="11"/>
      <c r="E112" s="12"/>
      <c r="F112" s="9"/>
      <c r="G112" s="8"/>
    </row>
    <row r="113" spans="1:10" x14ac:dyDescent="0.2">
      <c r="A113" s="143"/>
      <c r="B113" s="19" t="s">
        <v>25</v>
      </c>
      <c r="C113" s="26"/>
      <c r="D113" s="11"/>
      <c r="E113" s="12"/>
      <c r="F113" s="9"/>
      <c r="G113" s="8"/>
    </row>
    <row r="114" spans="1:10" x14ac:dyDescent="0.2">
      <c r="A114" s="143"/>
      <c r="B114" s="18" t="s">
        <v>23</v>
      </c>
      <c r="C114" s="26">
        <f>6388.56+14671.54+1286</f>
        <v>22346.100000000002</v>
      </c>
      <c r="D114" s="11"/>
      <c r="E114" s="12"/>
      <c r="F114" s="9"/>
      <c r="G114" s="8"/>
    </row>
    <row r="115" spans="1:10" x14ac:dyDescent="0.2">
      <c r="A115" s="143"/>
      <c r="B115" s="18" t="s">
        <v>24</v>
      </c>
      <c r="C115" s="56">
        <v>792</v>
      </c>
      <c r="D115" s="11"/>
      <c r="E115" s="12"/>
      <c r="F115" s="9"/>
      <c r="G115" s="8"/>
    </row>
    <row r="116" spans="1:10" x14ac:dyDescent="0.2">
      <c r="A116" s="143"/>
      <c r="B116" s="105"/>
      <c r="C116" s="26">
        <f>SUM(C114:C115)</f>
        <v>23138.100000000002</v>
      </c>
      <c r="D116" s="11"/>
      <c r="E116" s="12"/>
      <c r="F116" s="9"/>
      <c r="G116" s="8"/>
    </row>
    <row r="117" spans="1:10" x14ac:dyDescent="0.2">
      <c r="A117" s="143"/>
      <c r="B117" s="19" t="s">
        <v>26</v>
      </c>
      <c r="C117" s="26"/>
      <c r="D117" s="11"/>
      <c r="E117" s="12"/>
      <c r="F117" s="9"/>
      <c r="G117" s="8"/>
    </row>
    <row r="118" spans="1:10" x14ac:dyDescent="0.2">
      <c r="A118" s="143"/>
      <c r="B118" s="18" t="s">
        <v>35</v>
      </c>
      <c r="C118" s="26">
        <f>C106+C110-C114</f>
        <v>818.04999999999927</v>
      </c>
      <c r="D118" s="11"/>
      <c r="E118" s="6"/>
      <c r="F118" s="9"/>
      <c r="G118" s="8"/>
    </row>
    <row r="119" spans="1:10" x14ac:dyDescent="0.2">
      <c r="A119" s="143"/>
      <c r="B119" s="18" t="s">
        <v>36</v>
      </c>
      <c r="C119" s="56">
        <f>C107+C111-C115</f>
        <v>890</v>
      </c>
      <c r="D119" s="11"/>
      <c r="E119" s="6"/>
      <c r="F119" s="9"/>
      <c r="G119" s="8"/>
    </row>
    <row r="120" spans="1:10" x14ac:dyDescent="0.2">
      <c r="A120" s="143"/>
      <c r="B120" s="10"/>
      <c r="C120" s="56">
        <f>SUM(C118:C119)</f>
        <v>1708.0499999999993</v>
      </c>
      <c r="D120" s="11"/>
      <c r="E120" s="6"/>
      <c r="F120" s="9"/>
      <c r="G120" s="8"/>
    </row>
    <row r="121" spans="1:10" x14ac:dyDescent="0.2">
      <c r="A121" s="143"/>
      <c r="C121" s="9"/>
      <c r="D121" s="6"/>
      <c r="E121" s="20"/>
      <c r="F121" s="9"/>
      <c r="G121" s="8"/>
    </row>
    <row r="122" spans="1:10" x14ac:dyDescent="0.2">
      <c r="A122" s="143">
        <v>6</v>
      </c>
      <c r="B122" s="135" t="s">
        <v>31</v>
      </c>
      <c r="C122" s="129" t="s">
        <v>8</v>
      </c>
      <c r="D122" s="136" t="s">
        <v>32</v>
      </c>
      <c r="E122" s="136" t="s">
        <v>50</v>
      </c>
      <c r="F122" s="137"/>
    </row>
    <row r="123" spans="1:10" x14ac:dyDescent="0.2">
      <c r="A123" s="143"/>
      <c r="B123" s="138" t="s">
        <v>61</v>
      </c>
      <c r="C123" s="139">
        <v>1183</v>
      </c>
      <c r="D123" s="140" t="s">
        <v>193</v>
      </c>
      <c r="E123" s="140" t="s">
        <v>194</v>
      </c>
      <c r="F123" s="140" t="s">
        <v>7</v>
      </c>
    </row>
    <row r="124" spans="1:10" ht="7.5" customHeight="1" x14ac:dyDescent="0.2">
      <c r="A124" s="143"/>
      <c r="B124" s="36"/>
      <c r="C124" s="31"/>
      <c r="D124" s="29"/>
      <c r="E124" s="30"/>
      <c r="F124" s="30"/>
    </row>
    <row r="125" spans="1:10" x14ac:dyDescent="0.2">
      <c r="A125" s="143"/>
      <c r="B125" s="28" t="s">
        <v>89</v>
      </c>
      <c r="C125" s="179">
        <v>46040.639999999999</v>
      </c>
      <c r="D125" s="58">
        <v>436134</v>
      </c>
      <c r="E125" s="59">
        <v>7714</v>
      </c>
      <c r="F125" s="59">
        <f>SUM(C125:E125)</f>
        <v>489888.64</v>
      </c>
    </row>
    <row r="126" spans="1:10" ht="7.5" customHeight="1" x14ac:dyDescent="0.2">
      <c r="A126" s="143"/>
      <c r="B126" s="28"/>
      <c r="C126" s="179"/>
      <c r="D126" s="26"/>
      <c r="E126" s="57"/>
      <c r="F126" s="57"/>
    </row>
    <row r="127" spans="1:10" x14ac:dyDescent="0.2">
      <c r="A127" s="143"/>
      <c r="B127" s="28" t="s">
        <v>16</v>
      </c>
      <c r="C127" s="65">
        <v>508486</v>
      </c>
      <c r="D127" s="56">
        <v>10672.68</v>
      </c>
      <c r="E127" s="60">
        <v>438</v>
      </c>
      <c r="F127" s="60"/>
      <c r="J127" s="14"/>
    </row>
    <row r="128" spans="1:10" x14ac:dyDescent="0.2">
      <c r="A128" s="143"/>
      <c r="B128" s="28"/>
      <c r="C128" s="179">
        <f>SUM(C127:C127)</f>
        <v>508486</v>
      </c>
      <c r="D128" s="26">
        <f>SUM(D127:D127)</f>
        <v>10672.68</v>
      </c>
      <c r="E128" s="57">
        <f>SUM(E127:E127)</f>
        <v>438</v>
      </c>
      <c r="F128" s="57">
        <f ca="1">SUM(D128:F128)</f>
        <v>532006.68000000005</v>
      </c>
      <c r="J128" s="14"/>
    </row>
    <row r="129" spans="1:11" ht="7.5" customHeight="1" x14ac:dyDescent="0.2">
      <c r="A129" s="143"/>
      <c r="B129" s="28"/>
      <c r="C129" s="179"/>
      <c r="D129" s="26"/>
      <c r="E129" s="57"/>
      <c r="F129" s="57"/>
    </row>
    <row r="130" spans="1:11" x14ac:dyDescent="0.2">
      <c r="A130" s="143"/>
      <c r="B130" s="28" t="s">
        <v>187</v>
      </c>
      <c r="C130" s="179">
        <v>-200019.75</v>
      </c>
      <c r="D130" s="26"/>
      <c r="E130" s="57"/>
      <c r="F130" s="57"/>
    </row>
    <row r="131" spans="1:11" x14ac:dyDescent="0.2">
      <c r="A131" s="143"/>
      <c r="B131" s="28" t="s">
        <v>188</v>
      </c>
      <c r="C131" s="179">
        <v>-127272.88</v>
      </c>
      <c r="D131" s="26"/>
      <c r="E131" s="57"/>
      <c r="F131" s="57"/>
    </row>
    <row r="132" spans="1:11" x14ac:dyDescent="0.2">
      <c r="A132" s="143"/>
      <c r="B132" s="28" t="s">
        <v>52</v>
      </c>
      <c r="C132" s="179"/>
      <c r="D132" s="26">
        <v>-292.5</v>
      </c>
      <c r="E132" s="57"/>
      <c r="F132" s="57"/>
      <c r="J132" s="14"/>
    </row>
    <row r="133" spans="1:11" x14ac:dyDescent="0.2">
      <c r="A133" s="143"/>
      <c r="B133" s="28" t="s">
        <v>51</v>
      </c>
      <c r="C133" s="179"/>
      <c r="D133" s="26"/>
      <c r="E133" s="57"/>
      <c r="F133" s="57"/>
      <c r="J133" s="14"/>
    </row>
    <row r="134" spans="1:11" x14ac:dyDescent="0.2">
      <c r="A134" s="143"/>
      <c r="B134" s="28" t="s">
        <v>53</v>
      </c>
      <c r="C134" s="179"/>
      <c r="D134" s="26">
        <v>-38.25</v>
      </c>
      <c r="E134" s="57"/>
      <c r="F134" s="57"/>
      <c r="J134" s="14"/>
    </row>
    <row r="135" spans="1:11" x14ac:dyDescent="0.2">
      <c r="A135" s="143"/>
      <c r="B135" s="28" t="s">
        <v>189</v>
      </c>
      <c r="C135" s="179">
        <v>-23769.46</v>
      </c>
      <c r="D135" s="26"/>
      <c r="E135" s="57"/>
      <c r="F135" s="57"/>
    </row>
    <row r="136" spans="1:11" s="49" customFormat="1" x14ac:dyDescent="0.2">
      <c r="A136" s="143"/>
      <c r="B136" s="28" t="s">
        <v>190</v>
      </c>
      <c r="C136" s="179">
        <v>-7420.72</v>
      </c>
      <c r="D136" s="26"/>
      <c r="E136" s="57"/>
      <c r="F136" s="57"/>
      <c r="G136" s="50"/>
    </row>
    <row r="137" spans="1:11" x14ac:dyDescent="0.2">
      <c r="A137" s="143"/>
      <c r="B137" s="28" t="s">
        <v>191</v>
      </c>
      <c r="C137" s="65">
        <v>-535.26</v>
      </c>
      <c r="D137" s="56"/>
      <c r="E137" s="60"/>
      <c r="F137" s="60"/>
      <c r="J137" s="14"/>
    </row>
    <row r="138" spans="1:11" x14ac:dyDescent="0.2">
      <c r="A138" s="143"/>
      <c r="B138" s="28" t="s">
        <v>14</v>
      </c>
      <c r="C138" s="180">
        <f>SUM(C130:C137)</f>
        <v>-359018.07</v>
      </c>
      <c r="D138" s="62">
        <f>SUM(D130:D137)</f>
        <v>-330.75</v>
      </c>
      <c r="E138" s="61">
        <f>SUM(E130:E137)</f>
        <v>0</v>
      </c>
      <c r="F138" s="61">
        <f>SUM(C138:E138)</f>
        <v>-359348.82</v>
      </c>
      <c r="J138" s="15"/>
    </row>
    <row r="139" spans="1:11" ht="14.25" x14ac:dyDescent="0.35">
      <c r="A139" s="143"/>
      <c r="B139" s="28" t="s">
        <v>13</v>
      </c>
      <c r="C139" s="181"/>
      <c r="D139" s="64"/>
      <c r="E139" s="63"/>
      <c r="F139" s="63"/>
    </row>
    <row r="140" spans="1:11" ht="7.5" customHeight="1" x14ac:dyDescent="0.35">
      <c r="A140" s="143"/>
      <c r="B140" s="28"/>
      <c r="C140" s="181"/>
      <c r="D140" s="64"/>
      <c r="E140" s="63"/>
      <c r="F140" s="63"/>
    </row>
    <row r="141" spans="1:11" x14ac:dyDescent="0.2">
      <c r="A141" s="143"/>
      <c r="B141" s="28" t="s">
        <v>12</v>
      </c>
      <c r="C141" s="179">
        <f>C128+C138</f>
        <v>149467.93</v>
      </c>
      <c r="D141" s="26">
        <f>D128+D138</f>
        <v>10341.93</v>
      </c>
      <c r="E141" s="57">
        <f>E128+E138</f>
        <v>438</v>
      </c>
      <c r="F141" s="57">
        <f ca="1">F128+F138</f>
        <v>184163.43000000005</v>
      </c>
    </row>
    <row r="142" spans="1:11" ht="7.5" customHeight="1" x14ac:dyDescent="0.2">
      <c r="A142" s="143"/>
      <c r="B142" s="28"/>
      <c r="C142" s="179"/>
      <c r="D142" s="26"/>
      <c r="E142" s="57"/>
      <c r="F142" s="57"/>
    </row>
    <row r="143" spans="1:11" x14ac:dyDescent="0.2">
      <c r="A143" s="143"/>
      <c r="B143" s="34" t="s">
        <v>192</v>
      </c>
      <c r="C143" s="65">
        <f>C125+C141</f>
        <v>195508.57</v>
      </c>
      <c r="D143" s="56">
        <f>D125+D141</f>
        <v>446475.93</v>
      </c>
      <c r="E143" s="60">
        <f>E125+E141</f>
        <v>8152</v>
      </c>
      <c r="F143" s="60">
        <f ca="1">F125+F141</f>
        <v>674052.07000000007</v>
      </c>
      <c r="J143" s="6"/>
      <c r="K143" s="14"/>
    </row>
    <row r="144" spans="1:11" ht="7.5" customHeight="1" x14ac:dyDescent="0.2">
      <c r="A144" s="143"/>
      <c r="B144" s="28"/>
      <c r="C144" s="182"/>
      <c r="D144" s="28"/>
      <c r="E144" s="28"/>
      <c r="F144" s="28"/>
      <c r="G144" s="6"/>
      <c r="H144" s="6"/>
      <c r="I144" s="49"/>
    </row>
    <row r="145" spans="1:10" x14ac:dyDescent="0.2">
      <c r="A145" s="143"/>
      <c r="B145" s="28" t="s">
        <v>19</v>
      </c>
      <c r="C145" s="183">
        <f>C143/C146</f>
        <v>4.9010823605619631</v>
      </c>
      <c r="D145" s="66"/>
      <c r="E145" s="66"/>
      <c r="F145" s="66"/>
      <c r="G145" s="6"/>
      <c r="H145" s="6"/>
      <c r="I145" s="49"/>
    </row>
    <row r="146" spans="1:10" x14ac:dyDescent="0.2">
      <c r="A146" s="143"/>
      <c r="B146" s="35" t="s">
        <v>196</v>
      </c>
      <c r="C146" s="184">
        <f>C138/9*-1</f>
        <v>39890.896666666667</v>
      </c>
      <c r="D146" s="60"/>
      <c r="E146" s="60"/>
      <c r="F146" s="67"/>
      <c r="G146" s="6"/>
      <c r="H146" s="6"/>
      <c r="I146" s="49"/>
      <c r="J146" s="14"/>
    </row>
    <row r="147" spans="1:10" s="6" customFormat="1" ht="14.25" x14ac:dyDescent="0.35">
      <c r="A147" s="142"/>
      <c r="B147" s="4" t="s">
        <v>195</v>
      </c>
      <c r="C147" s="38"/>
      <c r="D147" s="13"/>
      <c r="E147" s="11"/>
      <c r="G147" s="7"/>
      <c r="I147" s="20"/>
    </row>
    <row r="148" spans="1:10" s="6" customFormat="1" ht="14.25" x14ac:dyDescent="0.35">
      <c r="A148" s="142"/>
      <c r="B148" s="38"/>
      <c r="C148" s="178"/>
      <c r="D148" s="13"/>
      <c r="E148" s="11"/>
      <c r="G148" s="7"/>
      <c r="I148" s="20"/>
    </row>
    <row r="149" spans="1:10" s="6" customFormat="1" ht="14.25" x14ac:dyDescent="0.35">
      <c r="A149" s="142"/>
      <c r="B149" s="38"/>
      <c r="C149" s="38"/>
      <c r="D149" s="13"/>
      <c r="E149" s="11"/>
      <c r="G149" s="7"/>
      <c r="I149" s="20"/>
    </row>
    <row r="150" spans="1:10" x14ac:dyDescent="0.2">
      <c r="A150" s="143">
        <v>7</v>
      </c>
      <c r="B150" s="123" t="s">
        <v>67</v>
      </c>
      <c r="C150" s="48"/>
    </row>
    <row r="151" spans="1:10" x14ac:dyDescent="0.2">
      <c r="A151" s="143"/>
    </row>
    <row r="152" spans="1:10" x14ac:dyDescent="0.2">
      <c r="A152" s="143"/>
      <c r="B152" s="49"/>
      <c r="C152" s="49"/>
      <c r="D152" s="50"/>
      <c r="E152" s="49"/>
      <c r="F152" s="49"/>
      <c r="G152" s="50"/>
    </row>
    <row r="153" spans="1:10" s="6" customFormat="1" x14ac:dyDescent="0.2">
      <c r="A153" s="142"/>
      <c r="B153" s="107" t="s">
        <v>97</v>
      </c>
      <c r="D153" s="106"/>
      <c r="G153" s="106"/>
    </row>
    <row r="154" spans="1:10" s="6" customFormat="1" x14ac:dyDescent="0.2">
      <c r="A154" s="142"/>
      <c r="B154" s="107" t="s">
        <v>103</v>
      </c>
      <c r="D154" s="106"/>
      <c r="G154" s="106"/>
    </row>
    <row r="155" spans="1:10" s="6" customFormat="1" x14ac:dyDescent="0.2">
      <c r="A155" s="142"/>
      <c r="B155" s="108" t="s">
        <v>102</v>
      </c>
      <c r="D155" s="106"/>
      <c r="G155" s="106"/>
    </row>
    <row r="156" spans="1:10" s="6" customFormat="1" x14ac:dyDescent="0.2">
      <c r="A156" s="142"/>
      <c r="B156" s="108"/>
      <c r="D156" s="106"/>
      <c r="G156" s="106"/>
    </row>
    <row r="157" spans="1:10" s="6" customFormat="1" x14ac:dyDescent="0.2">
      <c r="A157" s="142"/>
      <c r="B157" s="107" t="s">
        <v>98</v>
      </c>
      <c r="D157" s="106"/>
      <c r="G157" s="106"/>
    </row>
    <row r="158" spans="1:10" s="49" customFormat="1" x14ac:dyDescent="0.2">
      <c r="A158" s="141"/>
      <c r="B158" s="108" t="s">
        <v>99</v>
      </c>
      <c r="D158" s="50"/>
      <c r="G158" s="50"/>
    </row>
    <row r="159" spans="1:10" s="49" customFormat="1" x14ac:dyDescent="0.2">
      <c r="A159" s="141"/>
      <c r="B159" s="108" t="s">
        <v>100</v>
      </c>
      <c r="D159" s="50"/>
      <c r="G159" s="50"/>
    </row>
    <row r="160" spans="1:10" ht="12.75" x14ac:dyDescent="0.2">
      <c r="C160" s="109"/>
      <c r="D160" s="109"/>
      <c r="E160" s="109"/>
    </row>
    <row r="161" spans="2:5" x14ac:dyDescent="0.2">
      <c r="B161" s="108" t="s">
        <v>101</v>
      </c>
      <c r="C161" s="49"/>
      <c r="D161" s="50"/>
      <c r="E161" s="49"/>
    </row>
    <row r="162" spans="2:5" x14ac:dyDescent="0.2">
      <c r="B162" s="8" t="s">
        <v>104</v>
      </c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May 2014
&amp;RPrepared by Paul Fritz
Interim Business Manager</oddHeader>
    <oddFooter>&amp;R&amp;8&amp;F</oddFooter>
  </headerFooter>
  <rowBreaks count="4" manualBreakCount="4">
    <brk id="52" max="16383" man="1"/>
    <brk id="99" max="16383" man="1"/>
    <brk id="120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57"/>
  <sheetViews>
    <sheetView zoomScale="115" workbookViewId="0">
      <selection activeCell="A16" sqref="A16"/>
    </sheetView>
  </sheetViews>
  <sheetFormatPr defaultRowHeight="12.75" x14ac:dyDescent="0.2"/>
  <cols>
    <col min="1" max="1" width="27.5703125" style="156" bestFit="1" customWidth="1"/>
    <col min="2" max="2" width="10.7109375" style="161" hidden="1" customWidth="1"/>
    <col min="3" max="3" width="11.42578125" style="176" hidden="1" customWidth="1"/>
    <col min="4" max="4" width="9.42578125" style="156" hidden="1" customWidth="1"/>
    <col min="5" max="5" width="9.42578125" style="177" hidden="1" customWidth="1"/>
    <col min="6" max="6" width="10.140625" style="156" hidden="1" customWidth="1"/>
    <col min="7" max="7" width="10.42578125" style="156" hidden="1" customWidth="1"/>
    <col min="8" max="8" width="11.7109375" style="156" hidden="1" customWidth="1"/>
    <col min="9" max="9" width="12" style="156" hidden="1" customWidth="1"/>
    <col min="10" max="17" width="9.5703125" style="156" hidden="1" customWidth="1"/>
    <col min="18" max="20" width="10.5703125" style="156" hidden="1" customWidth="1"/>
    <col min="21" max="21" width="10.5703125" style="161" hidden="1" customWidth="1"/>
    <col min="22" max="24" width="9.5703125" style="156" hidden="1" customWidth="1"/>
    <col min="25" max="25" width="9.85546875" style="156" hidden="1" customWidth="1"/>
    <col min="26" max="26" width="16.85546875" style="161" hidden="1" customWidth="1"/>
    <col min="27" max="29" width="9.5703125" style="156" hidden="1" customWidth="1"/>
    <col min="30" max="31" width="10.5703125" style="156" hidden="1" customWidth="1"/>
    <col min="32" max="32" width="10.5703125" style="161" hidden="1" customWidth="1"/>
    <col min="33" max="33" width="10.5703125" style="156" hidden="1" customWidth="1"/>
    <col min="34" max="37" width="9.5703125" style="156" hidden="1" customWidth="1"/>
    <col min="38" max="38" width="9.7109375" style="156" hidden="1" customWidth="1"/>
    <col min="39" max="39" width="9.5703125" style="156" hidden="1" customWidth="1"/>
    <col min="40" max="40" width="9.7109375" style="156" customWidth="1"/>
    <col min="41" max="41" width="9.5703125" style="156" customWidth="1"/>
    <col min="42" max="42" width="10.5703125" style="156" customWidth="1"/>
    <col min="43" max="43" width="10.5703125" style="160" customWidth="1"/>
    <col min="44" max="45" width="10.7109375" style="160" customWidth="1"/>
    <col min="46" max="46" width="10.42578125" style="160" customWidth="1"/>
    <col min="47" max="48" width="9.7109375" style="160" customWidth="1"/>
    <col min="49" max="49" width="9.7109375" style="160" bestFit="1" customWidth="1"/>
    <col min="50" max="51" width="9.140625" style="160"/>
    <col min="52" max="256" width="9.140625" style="156"/>
    <col min="257" max="257" width="27.5703125" style="156" bestFit="1" customWidth="1"/>
    <col min="258" max="295" width="0" style="156" hidden="1" customWidth="1"/>
    <col min="296" max="296" width="9.7109375" style="156" customWidth="1"/>
    <col min="297" max="297" width="9.5703125" style="156" customWidth="1"/>
    <col min="298" max="299" width="10.5703125" style="156" customWidth="1"/>
    <col min="300" max="301" width="10.7109375" style="156" customWidth="1"/>
    <col min="302" max="302" width="10.42578125" style="156" customWidth="1"/>
    <col min="303" max="304" width="9.7109375" style="156" customWidth="1"/>
    <col min="305" max="305" width="9.7109375" style="156" bestFit="1" customWidth="1"/>
    <col min="306" max="512" width="9.140625" style="156"/>
    <col min="513" max="513" width="27.5703125" style="156" bestFit="1" customWidth="1"/>
    <col min="514" max="551" width="0" style="156" hidden="1" customWidth="1"/>
    <col min="552" max="552" width="9.7109375" style="156" customWidth="1"/>
    <col min="553" max="553" width="9.5703125" style="156" customWidth="1"/>
    <col min="554" max="555" width="10.5703125" style="156" customWidth="1"/>
    <col min="556" max="557" width="10.7109375" style="156" customWidth="1"/>
    <col min="558" max="558" width="10.42578125" style="156" customWidth="1"/>
    <col min="559" max="560" width="9.7109375" style="156" customWidth="1"/>
    <col min="561" max="561" width="9.7109375" style="156" bestFit="1" customWidth="1"/>
    <col min="562" max="768" width="9.140625" style="156"/>
    <col min="769" max="769" width="27.5703125" style="156" bestFit="1" customWidth="1"/>
    <col min="770" max="807" width="0" style="156" hidden="1" customWidth="1"/>
    <col min="808" max="808" width="9.7109375" style="156" customWidth="1"/>
    <col min="809" max="809" width="9.5703125" style="156" customWidth="1"/>
    <col min="810" max="811" width="10.5703125" style="156" customWidth="1"/>
    <col min="812" max="813" width="10.7109375" style="156" customWidth="1"/>
    <col min="814" max="814" width="10.42578125" style="156" customWidth="1"/>
    <col min="815" max="816" width="9.7109375" style="156" customWidth="1"/>
    <col min="817" max="817" width="9.7109375" style="156" bestFit="1" customWidth="1"/>
    <col min="818" max="1024" width="9.140625" style="156"/>
    <col min="1025" max="1025" width="27.5703125" style="156" bestFit="1" customWidth="1"/>
    <col min="1026" max="1063" width="0" style="156" hidden="1" customWidth="1"/>
    <col min="1064" max="1064" width="9.7109375" style="156" customWidth="1"/>
    <col min="1065" max="1065" width="9.5703125" style="156" customWidth="1"/>
    <col min="1066" max="1067" width="10.5703125" style="156" customWidth="1"/>
    <col min="1068" max="1069" width="10.7109375" style="156" customWidth="1"/>
    <col min="1070" max="1070" width="10.42578125" style="156" customWidth="1"/>
    <col min="1071" max="1072" width="9.7109375" style="156" customWidth="1"/>
    <col min="1073" max="1073" width="9.7109375" style="156" bestFit="1" customWidth="1"/>
    <col min="1074" max="1280" width="9.140625" style="156"/>
    <col min="1281" max="1281" width="27.5703125" style="156" bestFit="1" customWidth="1"/>
    <col min="1282" max="1319" width="0" style="156" hidden="1" customWidth="1"/>
    <col min="1320" max="1320" width="9.7109375" style="156" customWidth="1"/>
    <col min="1321" max="1321" width="9.5703125" style="156" customWidth="1"/>
    <col min="1322" max="1323" width="10.5703125" style="156" customWidth="1"/>
    <col min="1324" max="1325" width="10.7109375" style="156" customWidth="1"/>
    <col min="1326" max="1326" width="10.42578125" style="156" customWidth="1"/>
    <col min="1327" max="1328" width="9.7109375" style="156" customWidth="1"/>
    <col min="1329" max="1329" width="9.7109375" style="156" bestFit="1" customWidth="1"/>
    <col min="1330" max="1536" width="9.140625" style="156"/>
    <col min="1537" max="1537" width="27.5703125" style="156" bestFit="1" customWidth="1"/>
    <col min="1538" max="1575" width="0" style="156" hidden="1" customWidth="1"/>
    <col min="1576" max="1576" width="9.7109375" style="156" customWidth="1"/>
    <col min="1577" max="1577" width="9.5703125" style="156" customWidth="1"/>
    <col min="1578" max="1579" width="10.5703125" style="156" customWidth="1"/>
    <col min="1580" max="1581" width="10.7109375" style="156" customWidth="1"/>
    <col min="1582" max="1582" width="10.42578125" style="156" customWidth="1"/>
    <col min="1583" max="1584" width="9.7109375" style="156" customWidth="1"/>
    <col min="1585" max="1585" width="9.7109375" style="156" bestFit="1" customWidth="1"/>
    <col min="1586" max="1792" width="9.140625" style="156"/>
    <col min="1793" max="1793" width="27.5703125" style="156" bestFit="1" customWidth="1"/>
    <col min="1794" max="1831" width="0" style="156" hidden="1" customWidth="1"/>
    <col min="1832" max="1832" width="9.7109375" style="156" customWidth="1"/>
    <col min="1833" max="1833" width="9.5703125" style="156" customWidth="1"/>
    <col min="1834" max="1835" width="10.5703125" style="156" customWidth="1"/>
    <col min="1836" max="1837" width="10.7109375" style="156" customWidth="1"/>
    <col min="1838" max="1838" width="10.42578125" style="156" customWidth="1"/>
    <col min="1839" max="1840" width="9.7109375" style="156" customWidth="1"/>
    <col min="1841" max="1841" width="9.7109375" style="156" bestFit="1" customWidth="1"/>
    <col min="1842" max="2048" width="9.140625" style="156"/>
    <col min="2049" max="2049" width="27.5703125" style="156" bestFit="1" customWidth="1"/>
    <col min="2050" max="2087" width="0" style="156" hidden="1" customWidth="1"/>
    <col min="2088" max="2088" width="9.7109375" style="156" customWidth="1"/>
    <col min="2089" max="2089" width="9.5703125" style="156" customWidth="1"/>
    <col min="2090" max="2091" width="10.5703125" style="156" customWidth="1"/>
    <col min="2092" max="2093" width="10.7109375" style="156" customWidth="1"/>
    <col min="2094" max="2094" width="10.42578125" style="156" customWidth="1"/>
    <col min="2095" max="2096" width="9.7109375" style="156" customWidth="1"/>
    <col min="2097" max="2097" width="9.7109375" style="156" bestFit="1" customWidth="1"/>
    <col min="2098" max="2304" width="9.140625" style="156"/>
    <col min="2305" max="2305" width="27.5703125" style="156" bestFit="1" customWidth="1"/>
    <col min="2306" max="2343" width="0" style="156" hidden="1" customWidth="1"/>
    <col min="2344" max="2344" width="9.7109375" style="156" customWidth="1"/>
    <col min="2345" max="2345" width="9.5703125" style="156" customWidth="1"/>
    <col min="2346" max="2347" width="10.5703125" style="156" customWidth="1"/>
    <col min="2348" max="2349" width="10.7109375" style="156" customWidth="1"/>
    <col min="2350" max="2350" width="10.42578125" style="156" customWidth="1"/>
    <col min="2351" max="2352" width="9.7109375" style="156" customWidth="1"/>
    <col min="2353" max="2353" width="9.7109375" style="156" bestFit="1" customWidth="1"/>
    <col min="2354" max="2560" width="9.140625" style="156"/>
    <col min="2561" max="2561" width="27.5703125" style="156" bestFit="1" customWidth="1"/>
    <col min="2562" max="2599" width="0" style="156" hidden="1" customWidth="1"/>
    <col min="2600" max="2600" width="9.7109375" style="156" customWidth="1"/>
    <col min="2601" max="2601" width="9.5703125" style="156" customWidth="1"/>
    <col min="2602" max="2603" width="10.5703125" style="156" customWidth="1"/>
    <col min="2604" max="2605" width="10.7109375" style="156" customWidth="1"/>
    <col min="2606" max="2606" width="10.42578125" style="156" customWidth="1"/>
    <col min="2607" max="2608" width="9.7109375" style="156" customWidth="1"/>
    <col min="2609" max="2609" width="9.7109375" style="156" bestFit="1" customWidth="1"/>
    <col min="2610" max="2816" width="9.140625" style="156"/>
    <col min="2817" max="2817" width="27.5703125" style="156" bestFit="1" customWidth="1"/>
    <col min="2818" max="2855" width="0" style="156" hidden="1" customWidth="1"/>
    <col min="2856" max="2856" width="9.7109375" style="156" customWidth="1"/>
    <col min="2857" max="2857" width="9.5703125" style="156" customWidth="1"/>
    <col min="2858" max="2859" width="10.5703125" style="156" customWidth="1"/>
    <col min="2860" max="2861" width="10.7109375" style="156" customWidth="1"/>
    <col min="2862" max="2862" width="10.42578125" style="156" customWidth="1"/>
    <col min="2863" max="2864" width="9.7109375" style="156" customWidth="1"/>
    <col min="2865" max="2865" width="9.7109375" style="156" bestFit="1" customWidth="1"/>
    <col min="2866" max="3072" width="9.140625" style="156"/>
    <col min="3073" max="3073" width="27.5703125" style="156" bestFit="1" customWidth="1"/>
    <col min="3074" max="3111" width="0" style="156" hidden="1" customWidth="1"/>
    <col min="3112" max="3112" width="9.7109375" style="156" customWidth="1"/>
    <col min="3113" max="3113" width="9.5703125" style="156" customWidth="1"/>
    <col min="3114" max="3115" width="10.5703125" style="156" customWidth="1"/>
    <col min="3116" max="3117" width="10.7109375" style="156" customWidth="1"/>
    <col min="3118" max="3118" width="10.42578125" style="156" customWidth="1"/>
    <col min="3119" max="3120" width="9.7109375" style="156" customWidth="1"/>
    <col min="3121" max="3121" width="9.7109375" style="156" bestFit="1" customWidth="1"/>
    <col min="3122" max="3328" width="9.140625" style="156"/>
    <col min="3329" max="3329" width="27.5703125" style="156" bestFit="1" customWidth="1"/>
    <col min="3330" max="3367" width="0" style="156" hidden="1" customWidth="1"/>
    <col min="3368" max="3368" width="9.7109375" style="156" customWidth="1"/>
    <col min="3369" max="3369" width="9.5703125" style="156" customWidth="1"/>
    <col min="3370" max="3371" width="10.5703125" style="156" customWidth="1"/>
    <col min="3372" max="3373" width="10.7109375" style="156" customWidth="1"/>
    <col min="3374" max="3374" width="10.42578125" style="156" customWidth="1"/>
    <col min="3375" max="3376" width="9.7109375" style="156" customWidth="1"/>
    <col min="3377" max="3377" width="9.7109375" style="156" bestFit="1" customWidth="1"/>
    <col min="3378" max="3584" width="9.140625" style="156"/>
    <col min="3585" max="3585" width="27.5703125" style="156" bestFit="1" customWidth="1"/>
    <col min="3586" max="3623" width="0" style="156" hidden="1" customWidth="1"/>
    <col min="3624" max="3624" width="9.7109375" style="156" customWidth="1"/>
    <col min="3625" max="3625" width="9.5703125" style="156" customWidth="1"/>
    <col min="3626" max="3627" width="10.5703125" style="156" customWidth="1"/>
    <col min="3628" max="3629" width="10.7109375" style="156" customWidth="1"/>
    <col min="3630" max="3630" width="10.42578125" style="156" customWidth="1"/>
    <col min="3631" max="3632" width="9.7109375" style="156" customWidth="1"/>
    <col min="3633" max="3633" width="9.7109375" style="156" bestFit="1" customWidth="1"/>
    <col min="3634" max="3840" width="9.140625" style="156"/>
    <col min="3841" max="3841" width="27.5703125" style="156" bestFit="1" customWidth="1"/>
    <col min="3842" max="3879" width="0" style="156" hidden="1" customWidth="1"/>
    <col min="3880" max="3880" width="9.7109375" style="156" customWidth="1"/>
    <col min="3881" max="3881" width="9.5703125" style="156" customWidth="1"/>
    <col min="3882" max="3883" width="10.5703125" style="156" customWidth="1"/>
    <col min="3884" max="3885" width="10.7109375" style="156" customWidth="1"/>
    <col min="3886" max="3886" width="10.42578125" style="156" customWidth="1"/>
    <col min="3887" max="3888" width="9.7109375" style="156" customWidth="1"/>
    <col min="3889" max="3889" width="9.7109375" style="156" bestFit="1" customWidth="1"/>
    <col min="3890" max="4096" width="9.140625" style="156"/>
    <col min="4097" max="4097" width="27.5703125" style="156" bestFit="1" customWidth="1"/>
    <col min="4098" max="4135" width="0" style="156" hidden="1" customWidth="1"/>
    <col min="4136" max="4136" width="9.7109375" style="156" customWidth="1"/>
    <col min="4137" max="4137" width="9.5703125" style="156" customWidth="1"/>
    <col min="4138" max="4139" width="10.5703125" style="156" customWidth="1"/>
    <col min="4140" max="4141" width="10.7109375" style="156" customWidth="1"/>
    <col min="4142" max="4142" width="10.42578125" style="156" customWidth="1"/>
    <col min="4143" max="4144" width="9.7109375" style="156" customWidth="1"/>
    <col min="4145" max="4145" width="9.7109375" style="156" bestFit="1" customWidth="1"/>
    <col min="4146" max="4352" width="9.140625" style="156"/>
    <col min="4353" max="4353" width="27.5703125" style="156" bestFit="1" customWidth="1"/>
    <col min="4354" max="4391" width="0" style="156" hidden="1" customWidth="1"/>
    <col min="4392" max="4392" width="9.7109375" style="156" customWidth="1"/>
    <col min="4393" max="4393" width="9.5703125" style="156" customWidth="1"/>
    <col min="4394" max="4395" width="10.5703125" style="156" customWidth="1"/>
    <col min="4396" max="4397" width="10.7109375" style="156" customWidth="1"/>
    <col min="4398" max="4398" width="10.42578125" style="156" customWidth="1"/>
    <col min="4399" max="4400" width="9.7109375" style="156" customWidth="1"/>
    <col min="4401" max="4401" width="9.7109375" style="156" bestFit="1" customWidth="1"/>
    <col min="4402" max="4608" width="9.140625" style="156"/>
    <col min="4609" max="4609" width="27.5703125" style="156" bestFit="1" customWidth="1"/>
    <col min="4610" max="4647" width="0" style="156" hidden="1" customWidth="1"/>
    <col min="4648" max="4648" width="9.7109375" style="156" customWidth="1"/>
    <col min="4649" max="4649" width="9.5703125" style="156" customWidth="1"/>
    <col min="4650" max="4651" width="10.5703125" style="156" customWidth="1"/>
    <col min="4652" max="4653" width="10.7109375" style="156" customWidth="1"/>
    <col min="4654" max="4654" width="10.42578125" style="156" customWidth="1"/>
    <col min="4655" max="4656" width="9.7109375" style="156" customWidth="1"/>
    <col min="4657" max="4657" width="9.7109375" style="156" bestFit="1" customWidth="1"/>
    <col min="4658" max="4864" width="9.140625" style="156"/>
    <col min="4865" max="4865" width="27.5703125" style="156" bestFit="1" customWidth="1"/>
    <col min="4866" max="4903" width="0" style="156" hidden="1" customWidth="1"/>
    <col min="4904" max="4904" width="9.7109375" style="156" customWidth="1"/>
    <col min="4905" max="4905" width="9.5703125" style="156" customWidth="1"/>
    <col min="4906" max="4907" width="10.5703125" style="156" customWidth="1"/>
    <col min="4908" max="4909" width="10.7109375" style="156" customWidth="1"/>
    <col min="4910" max="4910" width="10.42578125" style="156" customWidth="1"/>
    <col min="4911" max="4912" width="9.7109375" style="156" customWidth="1"/>
    <col min="4913" max="4913" width="9.7109375" style="156" bestFit="1" customWidth="1"/>
    <col min="4914" max="5120" width="9.140625" style="156"/>
    <col min="5121" max="5121" width="27.5703125" style="156" bestFit="1" customWidth="1"/>
    <col min="5122" max="5159" width="0" style="156" hidden="1" customWidth="1"/>
    <col min="5160" max="5160" width="9.7109375" style="156" customWidth="1"/>
    <col min="5161" max="5161" width="9.5703125" style="156" customWidth="1"/>
    <col min="5162" max="5163" width="10.5703125" style="156" customWidth="1"/>
    <col min="5164" max="5165" width="10.7109375" style="156" customWidth="1"/>
    <col min="5166" max="5166" width="10.42578125" style="156" customWidth="1"/>
    <col min="5167" max="5168" width="9.7109375" style="156" customWidth="1"/>
    <col min="5169" max="5169" width="9.7109375" style="156" bestFit="1" customWidth="1"/>
    <col min="5170" max="5376" width="9.140625" style="156"/>
    <col min="5377" max="5377" width="27.5703125" style="156" bestFit="1" customWidth="1"/>
    <col min="5378" max="5415" width="0" style="156" hidden="1" customWidth="1"/>
    <col min="5416" max="5416" width="9.7109375" style="156" customWidth="1"/>
    <col min="5417" max="5417" width="9.5703125" style="156" customWidth="1"/>
    <col min="5418" max="5419" width="10.5703125" style="156" customWidth="1"/>
    <col min="5420" max="5421" width="10.7109375" style="156" customWidth="1"/>
    <col min="5422" max="5422" width="10.42578125" style="156" customWidth="1"/>
    <col min="5423" max="5424" width="9.7109375" style="156" customWidth="1"/>
    <col min="5425" max="5425" width="9.7109375" style="156" bestFit="1" customWidth="1"/>
    <col min="5426" max="5632" width="9.140625" style="156"/>
    <col min="5633" max="5633" width="27.5703125" style="156" bestFit="1" customWidth="1"/>
    <col min="5634" max="5671" width="0" style="156" hidden="1" customWidth="1"/>
    <col min="5672" max="5672" width="9.7109375" style="156" customWidth="1"/>
    <col min="5673" max="5673" width="9.5703125" style="156" customWidth="1"/>
    <col min="5674" max="5675" width="10.5703125" style="156" customWidth="1"/>
    <col min="5676" max="5677" width="10.7109375" style="156" customWidth="1"/>
    <col min="5678" max="5678" width="10.42578125" style="156" customWidth="1"/>
    <col min="5679" max="5680" width="9.7109375" style="156" customWidth="1"/>
    <col min="5681" max="5681" width="9.7109375" style="156" bestFit="1" customWidth="1"/>
    <col min="5682" max="5888" width="9.140625" style="156"/>
    <col min="5889" max="5889" width="27.5703125" style="156" bestFit="1" customWidth="1"/>
    <col min="5890" max="5927" width="0" style="156" hidden="1" customWidth="1"/>
    <col min="5928" max="5928" width="9.7109375" style="156" customWidth="1"/>
    <col min="5929" max="5929" width="9.5703125" style="156" customWidth="1"/>
    <col min="5930" max="5931" width="10.5703125" style="156" customWidth="1"/>
    <col min="5932" max="5933" width="10.7109375" style="156" customWidth="1"/>
    <col min="5934" max="5934" width="10.42578125" style="156" customWidth="1"/>
    <col min="5935" max="5936" width="9.7109375" style="156" customWidth="1"/>
    <col min="5937" max="5937" width="9.7109375" style="156" bestFit="1" customWidth="1"/>
    <col min="5938" max="6144" width="9.140625" style="156"/>
    <col min="6145" max="6145" width="27.5703125" style="156" bestFit="1" customWidth="1"/>
    <col min="6146" max="6183" width="0" style="156" hidden="1" customWidth="1"/>
    <col min="6184" max="6184" width="9.7109375" style="156" customWidth="1"/>
    <col min="6185" max="6185" width="9.5703125" style="156" customWidth="1"/>
    <col min="6186" max="6187" width="10.5703125" style="156" customWidth="1"/>
    <col min="6188" max="6189" width="10.7109375" style="156" customWidth="1"/>
    <col min="6190" max="6190" width="10.42578125" style="156" customWidth="1"/>
    <col min="6191" max="6192" width="9.7109375" style="156" customWidth="1"/>
    <col min="6193" max="6193" width="9.7109375" style="156" bestFit="1" customWidth="1"/>
    <col min="6194" max="6400" width="9.140625" style="156"/>
    <col min="6401" max="6401" width="27.5703125" style="156" bestFit="1" customWidth="1"/>
    <col min="6402" max="6439" width="0" style="156" hidden="1" customWidth="1"/>
    <col min="6440" max="6440" width="9.7109375" style="156" customWidth="1"/>
    <col min="6441" max="6441" width="9.5703125" style="156" customWidth="1"/>
    <col min="6442" max="6443" width="10.5703125" style="156" customWidth="1"/>
    <col min="6444" max="6445" width="10.7109375" style="156" customWidth="1"/>
    <col min="6446" max="6446" width="10.42578125" style="156" customWidth="1"/>
    <col min="6447" max="6448" width="9.7109375" style="156" customWidth="1"/>
    <col min="6449" max="6449" width="9.7109375" style="156" bestFit="1" customWidth="1"/>
    <col min="6450" max="6656" width="9.140625" style="156"/>
    <col min="6657" max="6657" width="27.5703125" style="156" bestFit="1" customWidth="1"/>
    <col min="6658" max="6695" width="0" style="156" hidden="1" customWidth="1"/>
    <col min="6696" max="6696" width="9.7109375" style="156" customWidth="1"/>
    <col min="6697" max="6697" width="9.5703125" style="156" customWidth="1"/>
    <col min="6698" max="6699" width="10.5703125" style="156" customWidth="1"/>
    <col min="6700" max="6701" width="10.7109375" style="156" customWidth="1"/>
    <col min="6702" max="6702" width="10.42578125" style="156" customWidth="1"/>
    <col min="6703" max="6704" width="9.7109375" style="156" customWidth="1"/>
    <col min="6705" max="6705" width="9.7109375" style="156" bestFit="1" customWidth="1"/>
    <col min="6706" max="6912" width="9.140625" style="156"/>
    <col min="6913" max="6913" width="27.5703125" style="156" bestFit="1" customWidth="1"/>
    <col min="6914" max="6951" width="0" style="156" hidden="1" customWidth="1"/>
    <col min="6952" max="6952" width="9.7109375" style="156" customWidth="1"/>
    <col min="6953" max="6953" width="9.5703125" style="156" customWidth="1"/>
    <col min="6954" max="6955" width="10.5703125" style="156" customWidth="1"/>
    <col min="6956" max="6957" width="10.7109375" style="156" customWidth="1"/>
    <col min="6958" max="6958" width="10.42578125" style="156" customWidth="1"/>
    <col min="6959" max="6960" width="9.7109375" style="156" customWidth="1"/>
    <col min="6961" max="6961" width="9.7109375" style="156" bestFit="1" customWidth="1"/>
    <col min="6962" max="7168" width="9.140625" style="156"/>
    <col min="7169" max="7169" width="27.5703125" style="156" bestFit="1" customWidth="1"/>
    <col min="7170" max="7207" width="0" style="156" hidden="1" customWidth="1"/>
    <col min="7208" max="7208" width="9.7109375" style="156" customWidth="1"/>
    <col min="7209" max="7209" width="9.5703125" style="156" customWidth="1"/>
    <col min="7210" max="7211" width="10.5703125" style="156" customWidth="1"/>
    <col min="7212" max="7213" width="10.7109375" style="156" customWidth="1"/>
    <col min="7214" max="7214" width="10.42578125" style="156" customWidth="1"/>
    <col min="7215" max="7216" width="9.7109375" style="156" customWidth="1"/>
    <col min="7217" max="7217" width="9.7109375" style="156" bestFit="1" customWidth="1"/>
    <col min="7218" max="7424" width="9.140625" style="156"/>
    <col min="7425" max="7425" width="27.5703125" style="156" bestFit="1" customWidth="1"/>
    <col min="7426" max="7463" width="0" style="156" hidden="1" customWidth="1"/>
    <col min="7464" max="7464" width="9.7109375" style="156" customWidth="1"/>
    <col min="7465" max="7465" width="9.5703125" style="156" customWidth="1"/>
    <col min="7466" max="7467" width="10.5703125" style="156" customWidth="1"/>
    <col min="7468" max="7469" width="10.7109375" style="156" customWidth="1"/>
    <col min="7470" max="7470" width="10.42578125" style="156" customWidth="1"/>
    <col min="7471" max="7472" width="9.7109375" style="156" customWidth="1"/>
    <col min="7473" max="7473" width="9.7109375" style="156" bestFit="1" customWidth="1"/>
    <col min="7474" max="7680" width="9.140625" style="156"/>
    <col min="7681" max="7681" width="27.5703125" style="156" bestFit="1" customWidth="1"/>
    <col min="7682" max="7719" width="0" style="156" hidden="1" customWidth="1"/>
    <col min="7720" max="7720" width="9.7109375" style="156" customWidth="1"/>
    <col min="7721" max="7721" width="9.5703125" style="156" customWidth="1"/>
    <col min="7722" max="7723" width="10.5703125" style="156" customWidth="1"/>
    <col min="7724" max="7725" width="10.7109375" style="156" customWidth="1"/>
    <col min="7726" max="7726" width="10.42578125" style="156" customWidth="1"/>
    <col min="7727" max="7728" width="9.7109375" style="156" customWidth="1"/>
    <col min="7729" max="7729" width="9.7109375" style="156" bestFit="1" customWidth="1"/>
    <col min="7730" max="7936" width="9.140625" style="156"/>
    <col min="7937" max="7937" width="27.5703125" style="156" bestFit="1" customWidth="1"/>
    <col min="7938" max="7975" width="0" style="156" hidden="1" customWidth="1"/>
    <col min="7976" max="7976" width="9.7109375" style="156" customWidth="1"/>
    <col min="7977" max="7977" width="9.5703125" style="156" customWidth="1"/>
    <col min="7978" max="7979" width="10.5703125" style="156" customWidth="1"/>
    <col min="7980" max="7981" width="10.7109375" style="156" customWidth="1"/>
    <col min="7982" max="7982" width="10.42578125" style="156" customWidth="1"/>
    <col min="7983" max="7984" width="9.7109375" style="156" customWidth="1"/>
    <col min="7985" max="7985" width="9.7109375" style="156" bestFit="1" customWidth="1"/>
    <col min="7986" max="8192" width="9.140625" style="156"/>
    <col min="8193" max="8193" width="27.5703125" style="156" bestFit="1" customWidth="1"/>
    <col min="8194" max="8231" width="0" style="156" hidden="1" customWidth="1"/>
    <col min="8232" max="8232" width="9.7109375" style="156" customWidth="1"/>
    <col min="8233" max="8233" width="9.5703125" style="156" customWidth="1"/>
    <col min="8234" max="8235" width="10.5703125" style="156" customWidth="1"/>
    <col min="8236" max="8237" width="10.7109375" style="156" customWidth="1"/>
    <col min="8238" max="8238" width="10.42578125" style="156" customWidth="1"/>
    <col min="8239" max="8240" width="9.7109375" style="156" customWidth="1"/>
    <col min="8241" max="8241" width="9.7109375" style="156" bestFit="1" customWidth="1"/>
    <col min="8242" max="8448" width="9.140625" style="156"/>
    <col min="8449" max="8449" width="27.5703125" style="156" bestFit="1" customWidth="1"/>
    <col min="8450" max="8487" width="0" style="156" hidden="1" customWidth="1"/>
    <col min="8488" max="8488" width="9.7109375" style="156" customWidth="1"/>
    <col min="8489" max="8489" width="9.5703125" style="156" customWidth="1"/>
    <col min="8490" max="8491" width="10.5703125" style="156" customWidth="1"/>
    <col min="8492" max="8493" width="10.7109375" style="156" customWidth="1"/>
    <col min="8494" max="8494" width="10.42578125" style="156" customWidth="1"/>
    <col min="8495" max="8496" width="9.7109375" style="156" customWidth="1"/>
    <col min="8497" max="8497" width="9.7109375" style="156" bestFit="1" customWidth="1"/>
    <col min="8498" max="8704" width="9.140625" style="156"/>
    <col min="8705" max="8705" width="27.5703125" style="156" bestFit="1" customWidth="1"/>
    <col min="8706" max="8743" width="0" style="156" hidden="1" customWidth="1"/>
    <col min="8744" max="8744" width="9.7109375" style="156" customWidth="1"/>
    <col min="8745" max="8745" width="9.5703125" style="156" customWidth="1"/>
    <col min="8746" max="8747" width="10.5703125" style="156" customWidth="1"/>
    <col min="8748" max="8749" width="10.7109375" style="156" customWidth="1"/>
    <col min="8750" max="8750" width="10.42578125" style="156" customWidth="1"/>
    <col min="8751" max="8752" width="9.7109375" style="156" customWidth="1"/>
    <col min="8753" max="8753" width="9.7109375" style="156" bestFit="1" customWidth="1"/>
    <col min="8754" max="8960" width="9.140625" style="156"/>
    <col min="8961" max="8961" width="27.5703125" style="156" bestFit="1" customWidth="1"/>
    <col min="8962" max="8999" width="0" style="156" hidden="1" customWidth="1"/>
    <col min="9000" max="9000" width="9.7109375" style="156" customWidth="1"/>
    <col min="9001" max="9001" width="9.5703125" style="156" customWidth="1"/>
    <col min="9002" max="9003" width="10.5703125" style="156" customWidth="1"/>
    <col min="9004" max="9005" width="10.7109375" style="156" customWidth="1"/>
    <col min="9006" max="9006" width="10.42578125" style="156" customWidth="1"/>
    <col min="9007" max="9008" width="9.7109375" style="156" customWidth="1"/>
    <col min="9009" max="9009" width="9.7109375" style="156" bestFit="1" customWidth="1"/>
    <col min="9010" max="9216" width="9.140625" style="156"/>
    <col min="9217" max="9217" width="27.5703125" style="156" bestFit="1" customWidth="1"/>
    <col min="9218" max="9255" width="0" style="156" hidden="1" customWidth="1"/>
    <col min="9256" max="9256" width="9.7109375" style="156" customWidth="1"/>
    <col min="9257" max="9257" width="9.5703125" style="156" customWidth="1"/>
    <col min="9258" max="9259" width="10.5703125" style="156" customWidth="1"/>
    <col min="9260" max="9261" width="10.7109375" style="156" customWidth="1"/>
    <col min="9262" max="9262" width="10.42578125" style="156" customWidth="1"/>
    <col min="9263" max="9264" width="9.7109375" style="156" customWidth="1"/>
    <col min="9265" max="9265" width="9.7109375" style="156" bestFit="1" customWidth="1"/>
    <col min="9266" max="9472" width="9.140625" style="156"/>
    <col min="9473" max="9473" width="27.5703125" style="156" bestFit="1" customWidth="1"/>
    <col min="9474" max="9511" width="0" style="156" hidden="1" customWidth="1"/>
    <col min="9512" max="9512" width="9.7109375" style="156" customWidth="1"/>
    <col min="9513" max="9513" width="9.5703125" style="156" customWidth="1"/>
    <col min="9514" max="9515" width="10.5703125" style="156" customWidth="1"/>
    <col min="9516" max="9517" width="10.7109375" style="156" customWidth="1"/>
    <col min="9518" max="9518" width="10.42578125" style="156" customWidth="1"/>
    <col min="9519" max="9520" width="9.7109375" style="156" customWidth="1"/>
    <col min="9521" max="9521" width="9.7109375" style="156" bestFit="1" customWidth="1"/>
    <col min="9522" max="9728" width="9.140625" style="156"/>
    <col min="9729" max="9729" width="27.5703125" style="156" bestFit="1" customWidth="1"/>
    <col min="9730" max="9767" width="0" style="156" hidden="1" customWidth="1"/>
    <col min="9768" max="9768" width="9.7109375" style="156" customWidth="1"/>
    <col min="9769" max="9769" width="9.5703125" style="156" customWidth="1"/>
    <col min="9770" max="9771" width="10.5703125" style="156" customWidth="1"/>
    <col min="9772" max="9773" width="10.7109375" style="156" customWidth="1"/>
    <col min="9774" max="9774" width="10.42578125" style="156" customWidth="1"/>
    <col min="9775" max="9776" width="9.7109375" style="156" customWidth="1"/>
    <col min="9777" max="9777" width="9.7109375" style="156" bestFit="1" customWidth="1"/>
    <col min="9778" max="9984" width="9.140625" style="156"/>
    <col min="9985" max="9985" width="27.5703125" style="156" bestFit="1" customWidth="1"/>
    <col min="9986" max="10023" width="0" style="156" hidden="1" customWidth="1"/>
    <col min="10024" max="10024" width="9.7109375" style="156" customWidth="1"/>
    <col min="10025" max="10025" width="9.5703125" style="156" customWidth="1"/>
    <col min="10026" max="10027" width="10.5703125" style="156" customWidth="1"/>
    <col min="10028" max="10029" width="10.7109375" style="156" customWidth="1"/>
    <col min="10030" max="10030" width="10.42578125" style="156" customWidth="1"/>
    <col min="10031" max="10032" width="9.7109375" style="156" customWidth="1"/>
    <col min="10033" max="10033" width="9.7109375" style="156" bestFit="1" customWidth="1"/>
    <col min="10034" max="10240" width="9.140625" style="156"/>
    <col min="10241" max="10241" width="27.5703125" style="156" bestFit="1" customWidth="1"/>
    <col min="10242" max="10279" width="0" style="156" hidden="1" customWidth="1"/>
    <col min="10280" max="10280" width="9.7109375" style="156" customWidth="1"/>
    <col min="10281" max="10281" width="9.5703125" style="156" customWidth="1"/>
    <col min="10282" max="10283" width="10.5703125" style="156" customWidth="1"/>
    <col min="10284" max="10285" width="10.7109375" style="156" customWidth="1"/>
    <col min="10286" max="10286" width="10.42578125" style="156" customWidth="1"/>
    <col min="10287" max="10288" width="9.7109375" style="156" customWidth="1"/>
    <col min="10289" max="10289" width="9.7109375" style="156" bestFit="1" customWidth="1"/>
    <col min="10290" max="10496" width="9.140625" style="156"/>
    <col min="10497" max="10497" width="27.5703125" style="156" bestFit="1" customWidth="1"/>
    <col min="10498" max="10535" width="0" style="156" hidden="1" customWidth="1"/>
    <col min="10536" max="10536" width="9.7109375" style="156" customWidth="1"/>
    <col min="10537" max="10537" width="9.5703125" style="156" customWidth="1"/>
    <col min="10538" max="10539" width="10.5703125" style="156" customWidth="1"/>
    <col min="10540" max="10541" width="10.7109375" style="156" customWidth="1"/>
    <col min="10542" max="10542" width="10.42578125" style="156" customWidth="1"/>
    <col min="10543" max="10544" width="9.7109375" style="156" customWidth="1"/>
    <col min="10545" max="10545" width="9.7109375" style="156" bestFit="1" customWidth="1"/>
    <col min="10546" max="10752" width="9.140625" style="156"/>
    <col min="10753" max="10753" width="27.5703125" style="156" bestFit="1" customWidth="1"/>
    <col min="10754" max="10791" width="0" style="156" hidden="1" customWidth="1"/>
    <col min="10792" max="10792" width="9.7109375" style="156" customWidth="1"/>
    <col min="10793" max="10793" width="9.5703125" style="156" customWidth="1"/>
    <col min="10794" max="10795" width="10.5703125" style="156" customWidth="1"/>
    <col min="10796" max="10797" width="10.7109375" style="156" customWidth="1"/>
    <col min="10798" max="10798" width="10.42578125" style="156" customWidth="1"/>
    <col min="10799" max="10800" width="9.7109375" style="156" customWidth="1"/>
    <col min="10801" max="10801" width="9.7109375" style="156" bestFit="1" customWidth="1"/>
    <col min="10802" max="11008" width="9.140625" style="156"/>
    <col min="11009" max="11009" width="27.5703125" style="156" bestFit="1" customWidth="1"/>
    <col min="11010" max="11047" width="0" style="156" hidden="1" customWidth="1"/>
    <col min="11048" max="11048" width="9.7109375" style="156" customWidth="1"/>
    <col min="11049" max="11049" width="9.5703125" style="156" customWidth="1"/>
    <col min="11050" max="11051" width="10.5703125" style="156" customWidth="1"/>
    <col min="11052" max="11053" width="10.7109375" style="156" customWidth="1"/>
    <col min="11054" max="11054" width="10.42578125" style="156" customWidth="1"/>
    <col min="11055" max="11056" width="9.7109375" style="156" customWidth="1"/>
    <col min="11057" max="11057" width="9.7109375" style="156" bestFit="1" customWidth="1"/>
    <col min="11058" max="11264" width="9.140625" style="156"/>
    <col min="11265" max="11265" width="27.5703125" style="156" bestFit="1" customWidth="1"/>
    <col min="11266" max="11303" width="0" style="156" hidden="1" customWidth="1"/>
    <col min="11304" max="11304" width="9.7109375" style="156" customWidth="1"/>
    <col min="11305" max="11305" width="9.5703125" style="156" customWidth="1"/>
    <col min="11306" max="11307" width="10.5703125" style="156" customWidth="1"/>
    <col min="11308" max="11309" width="10.7109375" style="156" customWidth="1"/>
    <col min="11310" max="11310" width="10.42578125" style="156" customWidth="1"/>
    <col min="11311" max="11312" width="9.7109375" style="156" customWidth="1"/>
    <col min="11313" max="11313" width="9.7109375" style="156" bestFit="1" customWidth="1"/>
    <col min="11314" max="11520" width="9.140625" style="156"/>
    <col min="11521" max="11521" width="27.5703125" style="156" bestFit="1" customWidth="1"/>
    <col min="11522" max="11559" width="0" style="156" hidden="1" customWidth="1"/>
    <col min="11560" max="11560" width="9.7109375" style="156" customWidth="1"/>
    <col min="11561" max="11561" width="9.5703125" style="156" customWidth="1"/>
    <col min="11562" max="11563" width="10.5703125" style="156" customWidth="1"/>
    <col min="11564" max="11565" width="10.7109375" style="156" customWidth="1"/>
    <col min="11566" max="11566" width="10.42578125" style="156" customWidth="1"/>
    <col min="11567" max="11568" width="9.7109375" style="156" customWidth="1"/>
    <col min="11569" max="11569" width="9.7109375" style="156" bestFit="1" customWidth="1"/>
    <col min="11570" max="11776" width="9.140625" style="156"/>
    <col min="11777" max="11777" width="27.5703125" style="156" bestFit="1" customWidth="1"/>
    <col min="11778" max="11815" width="0" style="156" hidden="1" customWidth="1"/>
    <col min="11816" max="11816" width="9.7109375" style="156" customWidth="1"/>
    <col min="11817" max="11817" width="9.5703125" style="156" customWidth="1"/>
    <col min="11818" max="11819" width="10.5703125" style="156" customWidth="1"/>
    <col min="11820" max="11821" width="10.7109375" style="156" customWidth="1"/>
    <col min="11822" max="11822" width="10.42578125" style="156" customWidth="1"/>
    <col min="11823" max="11824" width="9.7109375" style="156" customWidth="1"/>
    <col min="11825" max="11825" width="9.7109375" style="156" bestFit="1" customWidth="1"/>
    <col min="11826" max="12032" width="9.140625" style="156"/>
    <col min="12033" max="12033" width="27.5703125" style="156" bestFit="1" customWidth="1"/>
    <col min="12034" max="12071" width="0" style="156" hidden="1" customWidth="1"/>
    <col min="12072" max="12072" width="9.7109375" style="156" customWidth="1"/>
    <col min="12073" max="12073" width="9.5703125" style="156" customWidth="1"/>
    <col min="12074" max="12075" width="10.5703125" style="156" customWidth="1"/>
    <col min="12076" max="12077" width="10.7109375" style="156" customWidth="1"/>
    <col min="12078" max="12078" width="10.42578125" style="156" customWidth="1"/>
    <col min="12079" max="12080" width="9.7109375" style="156" customWidth="1"/>
    <col min="12081" max="12081" width="9.7109375" style="156" bestFit="1" customWidth="1"/>
    <col min="12082" max="12288" width="9.140625" style="156"/>
    <col min="12289" max="12289" width="27.5703125" style="156" bestFit="1" customWidth="1"/>
    <col min="12290" max="12327" width="0" style="156" hidden="1" customWidth="1"/>
    <col min="12328" max="12328" width="9.7109375" style="156" customWidth="1"/>
    <col min="12329" max="12329" width="9.5703125" style="156" customWidth="1"/>
    <col min="12330" max="12331" width="10.5703125" style="156" customWidth="1"/>
    <col min="12332" max="12333" width="10.7109375" style="156" customWidth="1"/>
    <col min="12334" max="12334" width="10.42578125" style="156" customWidth="1"/>
    <col min="12335" max="12336" width="9.7109375" style="156" customWidth="1"/>
    <col min="12337" max="12337" width="9.7109375" style="156" bestFit="1" customWidth="1"/>
    <col min="12338" max="12544" width="9.140625" style="156"/>
    <col min="12545" max="12545" width="27.5703125" style="156" bestFit="1" customWidth="1"/>
    <col min="12546" max="12583" width="0" style="156" hidden="1" customWidth="1"/>
    <col min="12584" max="12584" width="9.7109375" style="156" customWidth="1"/>
    <col min="12585" max="12585" width="9.5703125" style="156" customWidth="1"/>
    <col min="12586" max="12587" width="10.5703125" style="156" customWidth="1"/>
    <col min="12588" max="12589" width="10.7109375" style="156" customWidth="1"/>
    <col min="12590" max="12590" width="10.42578125" style="156" customWidth="1"/>
    <col min="12591" max="12592" width="9.7109375" style="156" customWidth="1"/>
    <col min="12593" max="12593" width="9.7109375" style="156" bestFit="1" customWidth="1"/>
    <col min="12594" max="12800" width="9.140625" style="156"/>
    <col min="12801" max="12801" width="27.5703125" style="156" bestFit="1" customWidth="1"/>
    <col min="12802" max="12839" width="0" style="156" hidden="1" customWidth="1"/>
    <col min="12840" max="12840" width="9.7109375" style="156" customWidth="1"/>
    <col min="12841" max="12841" width="9.5703125" style="156" customWidth="1"/>
    <col min="12842" max="12843" width="10.5703125" style="156" customWidth="1"/>
    <col min="12844" max="12845" width="10.7109375" style="156" customWidth="1"/>
    <col min="12846" max="12846" width="10.42578125" style="156" customWidth="1"/>
    <col min="12847" max="12848" width="9.7109375" style="156" customWidth="1"/>
    <col min="12849" max="12849" width="9.7109375" style="156" bestFit="1" customWidth="1"/>
    <col min="12850" max="13056" width="9.140625" style="156"/>
    <col min="13057" max="13057" width="27.5703125" style="156" bestFit="1" customWidth="1"/>
    <col min="13058" max="13095" width="0" style="156" hidden="1" customWidth="1"/>
    <col min="13096" max="13096" width="9.7109375" style="156" customWidth="1"/>
    <col min="13097" max="13097" width="9.5703125" style="156" customWidth="1"/>
    <col min="13098" max="13099" width="10.5703125" style="156" customWidth="1"/>
    <col min="13100" max="13101" width="10.7109375" style="156" customWidth="1"/>
    <col min="13102" max="13102" width="10.42578125" style="156" customWidth="1"/>
    <col min="13103" max="13104" width="9.7109375" style="156" customWidth="1"/>
    <col min="13105" max="13105" width="9.7109375" style="156" bestFit="1" customWidth="1"/>
    <col min="13106" max="13312" width="9.140625" style="156"/>
    <col min="13313" max="13313" width="27.5703125" style="156" bestFit="1" customWidth="1"/>
    <col min="13314" max="13351" width="0" style="156" hidden="1" customWidth="1"/>
    <col min="13352" max="13352" width="9.7109375" style="156" customWidth="1"/>
    <col min="13353" max="13353" width="9.5703125" style="156" customWidth="1"/>
    <col min="13354" max="13355" width="10.5703125" style="156" customWidth="1"/>
    <col min="13356" max="13357" width="10.7109375" style="156" customWidth="1"/>
    <col min="13358" max="13358" width="10.42578125" style="156" customWidth="1"/>
    <col min="13359" max="13360" width="9.7109375" style="156" customWidth="1"/>
    <col min="13361" max="13361" width="9.7109375" style="156" bestFit="1" customWidth="1"/>
    <col min="13362" max="13568" width="9.140625" style="156"/>
    <col min="13569" max="13569" width="27.5703125" style="156" bestFit="1" customWidth="1"/>
    <col min="13570" max="13607" width="0" style="156" hidden="1" customWidth="1"/>
    <col min="13608" max="13608" width="9.7109375" style="156" customWidth="1"/>
    <col min="13609" max="13609" width="9.5703125" style="156" customWidth="1"/>
    <col min="13610" max="13611" width="10.5703125" style="156" customWidth="1"/>
    <col min="13612" max="13613" width="10.7109375" style="156" customWidth="1"/>
    <col min="13614" max="13614" width="10.42578125" style="156" customWidth="1"/>
    <col min="13615" max="13616" width="9.7109375" style="156" customWidth="1"/>
    <col min="13617" max="13617" width="9.7109375" style="156" bestFit="1" customWidth="1"/>
    <col min="13618" max="13824" width="9.140625" style="156"/>
    <col min="13825" max="13825" width="27.5703125" style="156" bestFit="1" customWidth="1"/>
    <col min="13826" max="13863" width="0" style="156" hidden="1" customWidth="1"/>
    <col min="13864" max="13864" width="9.7109375" style="156" customWidth="1"/>
    <col min="13865" max="13865" width="9.5703125" style="156" customWidth="1"/>
    <col min="13866" max="13867" width="10.5703125" style="156" customWidth="1"/>
    <col min="13868" max="13869" width="10.7109375" style="156" customWidth="1"/>
    <col min="13870" max="13870" width="10.42578125" style="156" customWidth="1"/>
    <col min="13871" max="13872" width="9.7109375" style="156" customWidth="1"/>
    <col min="13873" max="13873" width="9.7109375" style="156" bestFit="1" customWidth="1"/>
    <col min="13874" max="14080" width="9.140625" style="156"/>
    <col min="14081" max="14081" width="27.5703125" style="156" bestFit="1" customWidth="1"/>
    <col min="14082" max="14119" width="0" style="156" hidden="1" customWidth="1"/>
    <col min="14120" max="14120" width="9.7109375" style="156" customWidth="1"/>
    <col min="14121" max="14121" width="9.5703125" style="156" customWidth="1"/>
    <col min="14122" max="14123" width="10.5703125" style="156" customWidth="1"/>
    <col min="14124" max="14125" width="10.7109375" style="156" customWidth="1"/>
    <col min="14126" max="14126" width="10.42578125" style="156" customWidth="1"/>
    <col min="14127" max="14128" width="9.7109375" style="156" customWidth="1"/>
    <col min="14129" max="14129" width="9.7109375" style="156" bestFit="1" customWidth="1"/>
    <col min="14130" max="14336" width="9.140625" style="156"/>
    <col min="14337" max="14337" width="27.5703125" style="156" bestFit="1" customWidth="1"/>
    <col min="14338" max="14375" width="0" style="156" hidden="1" customWidth="1"/>
    <col min="14376" max="14376" width="9.7109375" style="156" customWidth="1"/>
    <col min="14377" max="14377" width="9.5703125" style="156" customWidth="1"/>
    <col min="14378" max="14379" width="10.5703125" style="156" customWidth="1"/>
    <col min="14380" max="14381" width="10.7109375" style="156" customWidth="1"/>
    <col min="14382" max="14382" width="10.42578125" style="156" customWidth="1"/>
    <col min="14383" max="14384" width="9.7109375" style="156" customWidth="1"/>
    <col min="14385" max="14385" width="9.7109375" style="156" bestFit="1" customWidth="1"/>
    <col min="14386" max="14592" width="9.140625" style="156"/>
    <col min="14593" max="14593" width="27.5703125" style="156" bestFit="1" customWidth="1"/>
    <col min="14594" max="14631" width="0" style="156" hidden="1" customWidth="1"/>
    <col min="14632" max="14632" width="9.7109375" style="156" customWidth="1"/>
    <col min="14633" max="14633" width="9.5703125" style="156" customWidth="1"/>
    <col min="14634" max="14635" width="10.5703125" style="156" customWidth="1"/>
    <col min="14636" max="14637" width="10.7109375" style="156" customWidth="1"/>
    <col min="14638" max="14638" width="10.42578125" style="156" customWidth="1"/>
    <col min="14639" max="14640" width="9.7109375" style="156" customWidth="1"/>
    <col min="14641" max="14641" width="9.7109375" style="156" bestFit="1" customWidth="1"/>
    <col min="14642" max="14848" width="9.140625" style="156"/>
    <col min="14849" max="14849" width="27.5703125" style="156" bestFit="1" customWidth="1"/>
    <col min="14850" max="14887" width="0" style="156" hidden="1" customWidth="1"/>
    <col min="14888" max="14888" width="9.7109375" style="156" customWidth="1"/>
    <col min="14889" max="14889" width="9.5703125" style="156" customWidth="1"/>
    <col min="14890" max="14891" width="10.5703125" style="156" customWidth="1"/>
    <col min="14892" max="14893" width="10.7109375" style="156" customWidth="1"/>
    <col min="14894" max="14894" width="10.42578125" style="156" customWidth="1"/>
    <col min="14895" max="14896" width="9.7109375" style="156" customWidth="1"/>
    <col min="14897" max="14897" width="9.7109375" style="156" bestFit="1" customWidth="1"/>
    <col min="14898" max="15104" width="9.140625" style="156"/>
    <col min="15105" max="15105" width="27.5703125" style="156" bestFit="1" customWidth="1"/>
    <col min="15106" max="15143" width="0" style="156" hidden="1" customWidth="1"/>
    <col min="15144" max="15144" width="9.7109375" style="156" customWidth="1"/>
    <col min="15145" max="15145" width="9.5703125" style="156" customWidth="1"/>
    <col min="15146" max="15147" width="10.5703125" style="156" customWidth="1"/>
    <col min="15148" max="15149" width="10.7109375" style="156" customWidth="1"/>
    <col min="15150" max="15150" width="10.42578125" style="156" customWidth="1"/>
    <col min="15151" max="15152" width="9.7109375" style="156" customWidth="1"/>
    <col min="15153" max="15153" width="9.7109375" style="156" bestFit="1" customWidth="1"/>
    <col min="15154" max="15360" width="9.140625" style="156"/>
    <col min="15361" max="15361" width="27.5703125" style="156" bestFit="1" customWidth="1"/>
    <col min="15362" max="15399" width="0" style="156" hidden="1" customWidth="1"/>
    <col min="15400" max="15400" width="9.7109375" style="156" customWidth="1"/>
    <col min="15401" max="15401" width="9.5703125" style="156" customWidth="1"/>
    <col min="15402" max="15403" width="10.5703125" style="156" customWidth="1"/>
    <col min="15404" max="15405" width="10.7109375" style="156" customWidth="1"/>
    <col min="15406" max="15406" width="10.42578125" style="156" customWidth="1"/>
    <col min="15407" max="15408" width="9.7109375" style="156" customWidth="1"/>
    <col min="15409" max="15409" width="9.7109375" style="156" bestFit="1" customWidth="1"/>
    <col min="15410" max="15616" width="9.140625" style="156"/>
    <col min="15617" max="15617" width="27.5703125" style="156" bestFit="1" customWidth="1"/>
    <col min="15618" max="15655" width="0" style="156" hidden="1" customWidth="1"/>
    <col min="15656" max="15656" width="9.7109375" style="156" customWidth="1"/>
    <col min="15657" max="15657" width="9.5703125" style="156" customWidth="1"/>
    <col min="15658" max="15659" width="10.5703125" style="156" customWidth="1"/>
    <col min="15660" max="15661" width="10.7109375" style="156" customWidth="1"/>
    <col min="15662" max="15662" width="10.42578125" style="156" customWidth="1"/>
    <col min="15663" max="15664" width="9.7109375" style="156" customWidth="1"/>
    <col min="15665" max="15665" width="9.7109375" style="156" bestFit="1" customWidth="1"/>
    <col min="15666" max="15872" width="9.140625" style="156"/>
    <col min="15873" max="15873" width="27.5703125" style="156" bestFit="1" customWidth="1"/>
    <col min="15874" max="15911" width="0" style="156" hidden="1" customWidth="1"/>
    <col min="15912" max="15912" width="9.7109375" style="156" customWidth="1"/>
    <col min="15913" max="15913" width="9.5703125" style="156" customWidth="1"/>
    <col min="15914" max="15915" width="10.5703125" style="156" customWidth="1"/>
    <col min="15916" max="15917" width="10.7109375" style="156" customWidth="1"/>
    <col min="15918" max="15918" width="10.42578125" style="156" customWidth="1"/>
    <col min="15919" max="15920" width="9.7109375" style="156" customWidth="1"/>
    <col min="15921" max="15921" width="9.7109375" style="156" bestFit="1" customWidth="1"/>
    <col min="15922" max="16128" width="9.140625" style="156"/>
    <col min="16129" max="16129" width="27.5703125" style="156" bestFit="1" customWidth="1"/>
    <col min="16130" max="16167" width="0" style="156" hidden="1" customWidth="1"/>
    <col min="16168" max="16168" width="9.7109375" style="156" customWidth="1"/>
    <col min="16169" max="16169" width="9.5703125" style="156" customWidth="1"/>
    <col min="16170" max="16171" width="10.5703125" style="156" customWidth="1"/>
    <col min="16172" max="16173" width="10.7109375" style="156" customWidth="1"/>
    <col min="16174" max="16174" width="10.42578125" style="156" customWidth="1"/>
    <col min="16175" max="16176" width="9.7109375" style="156" customWidth="1"/>
    <col min="16177" max="16177" width="9.7109375" style="156" bestFit="1" customWidth="1"/>
    <col min="16178" max="16384" width="9.140625" style="156"/>
  </cols>
  <sheetData>
    <row r="1" spans="1:51" s="152" customFormat="1" ht="21.6" customHeight="1" x14ac:dyDescent="0.2">
      <c r="A1" s="145" t="s">
        <v>105</v>
      </c>
      <c r="B1" s="146">
        <v>40356</v>
      </c>
      <c r="C1" s="147" t="s">
        <v>106</v>
      </c>
      <c r="D1" s="146">
        <v>40386</v>
      </c>
      <c r="E1" s="148">
        <v>40417</v>
      </c>
      <c r="F1" s="146">
        <v>40448</v>
      </c>
      <c r="G1" s="149">
        <v>40478</v>
      </c>
      <c r="H1" s="149">
        <v>40509</v>
      </c>
      <c r="I1" s="149">
        <v>40539</v>
      </c>
      <c r="J1" s="150">
        <v>40570</v>
      </c>
      <c r="K1" s="150">
        <v>40602</v>
      </c>
      <c r="L1" s="150">
        <v>40630</v>
      </c>
      <c r="M1" s="150">
        <v>40660</v>
      </c>
      <c r="N1" s="150">
        <v>40690</v>
      </c>
      <c r="O1" s="150">
        <v>40721</v>
      </c>
      <c r="P1" s="150">
        <v>40751</v>
      </c>
      <c r="Q1" s="150">
        <v>40784</v>
      </c>
      <c r="R1" s="150">
        <v>40813</v>
      </c>
      <c r="S1" s="150">
        <v>40843</v>
      </c>
      <c r="T1" s="150">
        <v>40875</v>
      </c>
      <c r="U1" s="151">
        <v>40904</v>
      </c>
      <c r="V1" s="150">
        <v>40935</v>
      </c>
      <c r="W1" s="150">
        <v>40966</v>
      </c>
      <c r="X1" s="150">
        <v>40995</v>
      </c>
      <c r="Y1" s="150">
        <v>41026</v>
      </c>
      <c r="Z1" s="151">
        <v>41057</v>
      </c>
      <c r="AA1" s="150">
        <v>41087</v>
      </c>
      <c r="AB1" s="150">
        <v>41117</v>
      </c>
      <c r="AC1" s="150">
        <v>41148</v>
      </c>
      <c r="AD1" s="150">
        <v>41179</v>
      </c>
      <c r="AE1" s="150">
        <v>41209</v>
      </c>
      <c r="AF1" s="151">
        <v>41240</v>
      </c>
      <c r="AG1" s="150">
        <v>41270</v>
      </c>
      <c r="AH1" s="150">
        <v>41302</v>
      </c>
      <c r="AI1" s="150">
        <v>41332</v>
      </c>
      <c r="AJ1" s="150">
        <v>41360</v>
      </c>
      <c r="AK1" s="151">
        <v>41393</v>
      </c>
      <c r="AL1" s="150">
        <v>41421</v>
      </c>
      <c r="AM1" s="150">
        <v>41452</v>
      </c>
      <c r="AN1" s="151">
        <v>41482</v>
      </c>
      <c r="AO1" s="150">
        <v>41513</v>
      </c>
      <c r="AP1" s="150">
        <v>41544</v>
      </c>
      <c r="AQ1" s="150">
        <v>41575</v>
      </c>
      <c r="AR1" s="151">
        <v>41605</v>
      </c>
      <c r="AS1" s="150">
        <v>41635</v>
      </c>
      <c r="AT1" s="150">
        <v>41666</v>
      </c>
      <c r="AU1" s="150">
        <v>41697</v>
      </c>
      <c r="AV1" s="150">
        <v>41726</v>
      </c>
      <c r="AW1" s="150">
        <v>41757</v>
      </c>
      <c r="AX1" s="150"/>
      <c r="AY1" s="150"/>
    </row>
    <row r="2" spans="1:51" s="155" customFormat="1" ht="10.9" customHeight="1" x14ac:dyDescent="0.2">
      <c r="A2" s="153"/>
      <c r="B2" s="146"/>
      <c r="C2" s="147"/>
      <c r="D2" s="146"/>
      <c r="E2" s="154"/>
      <c r="F2" s="146"/>
      <c r="G2" s="146"/>
      <c r="H2" s="146"/>
      <c r="I2" s="155" t="s">
        <v>107</v>
      </c>
      <c r="J2" s="155" t="s">
        <v>107</v>
      </c>
      <c r="K2" s="155" t="s">
        <v>107</v>
      </c>
      <c r="L2" s="155" t="s">
        <v>107</v>
      </c>
      <c r="M2" s="155" t="s">
        <v>107</v>
      </c>
      <c r="N2" s="155" t="s">
        <v>108</v>
      </c>
      <c r="O2" s="155" t="s">
        <v>109</v>
      </c>
      <c r="P2" s="155" t="s">
        <v>110</v>
      </c>
      <c r="Q2" s="155" t="s">
        <v>111</v>
      </c>
      <c r="R2" s="155" t="s">
        <v>112</v>
      </c>
      <c r="S2" s="155" t="s">
        <v>113</v>
      </c>
      <c r="T2" s="155" t="s">
        <v>114</v>
      </c>
      <c r="U2" s="155" t="s">
        <v>115</v>
      </c>
      <c r="V2" s="155" t="s">
        <v>116</v>
      </c>
      <c r="W2" s="155" t="s">
        <v>117</v>
      </c>
      <c r="X2" s="155" t="s">
        <v>118</v>
      </c>
      <c r="Y2" s="155" t="s">
        <v>119</v>
      </c>
      <c r="Z2" s="155" t="s">
        <v>120</v>
      </c>
      <c r="AA2" s="155" t="s">
        <v>121</v>
      </c>
      <c r="AB2" s="155" t="s">
        <v>110</v>
      </c>
      <c r="AC2" s="155" t="s">
        <v>122</v>
      </c>
      <c r="AD2" s="155" t="s">
        <v>123</v>
      </c>
      <c r="AE2" s="155" t="s">
        <v>124</v>
      </c>
      <c r="AF2" s="155" t="s">
        <v>125</v>
      </c>
      <c r="AG2" s="155" t="s">
        <v>126</v>
      </c>
      <c r="AH2" s="151">
        <v>41320</v>
      </c>
      <c r="AI2" s="151">
        <v>41348</v>
      </c>
      <c r="AJ2" s="151">
        <v>41379</v>
      </c>
      <c r="AK2" s="151">
        <v>41409</v>
      </c>
      <c r="AL2" s="151">
        <v>41442</v>
      </c>
      <c r="AM2" s="151">
        <v>41470</v>
      </c>
      <c r="AN2" s="151">
        <v>41501</v>
      </c>
      <c r="AO2" s="151">
        <v>41531</v>
      </c>
      <c r="AP2" s="151">
        <v>41562</v>
      </c>
      <c r="AQ2" s="151">
        <v>41593</v>
      </c>
      <c r="AR2" s="151">
        <v>41623</v>
      </c>
      <c r="AS2" s="151">
        <v>41654</v>
      </c>
      <c r="AT2" s="151">
        <v>41685</v>
      </c>
      <c r="AU2" s="151">
        <v>41713</v>
      </c>
      <c r="AV2" s="151">
        <v>41744</v>
      </c>
      <c r="AW2" s="151">
        <v>41774</v>
      </c>
      <c r="AX2" s="151"/>
      <c r="AY2" s="151"/>
    </row>
    <row r="3" spans="1:51" s="155" customFormat="1" ht="6.6" customHeight="1" x14ac:dyDescent="0.2">
      <c r="A3" s="153"/>
      <c r="B3" s="146"/>
      <c r="C3" s="147"/>
      <c r="D3" s="146"/>
      <c r="E3" s="154"/>
      <c r="F3" s="146"/>
      <c r="G3" s="146"/>
      <c r="H3" s="146"/>
      <c r="AQ3" s="151"/>
      <c r="AR3" s="151"/>
      <c r="AS3" s="151"/>
      <c r="AT3" s="151"/>
      <c r="AU3" s="151"/>
      <c r="AV3" s="151"/>
      <c r="AW3" s="151"/>
      <c r="AX3" s="151"/>
      <c r="AY3" s="151"/>
    </row>
    <row r="4" spans="1:51" hidden="1" x14ac:dyDescent="0.2">
      <c r="A4" s="156" t="s">
        <v>127</v>
      </c>
      <c r="B4" s="157">
        <v>40381</v>
      </c>
      <c r="C4" s="158" t="s">
        <v>128</v>
      </c>
      <c r="D4" s="157">
        <v>40399</v>
      </c>
      <c r="E4" s="159">
        <v>40428</v>
      </c>
      <c r="F4" s="157">
        <v>40455</v>
      </c>
      <c r="G4" s="157">
        <v>40487</v>
      </c>
      <c r="H4" s="157">
        <v>40518</v>
      </c>
      <c r="I4" s="157">
        <v>40546</v>
      </c>
      <c r="J4" s="157">
        <v>40577</v>
      </c>
      <c r="K4" s="157">
        <v>40609</v>
      </c>
      <c r="L4" s="160">
        <v>40641</v>
      </c>
      <c r="M4" s="160">
        <v>40668</v>
      </c>
      <c r="N4" s="160">
        <v>40700</v>
      </c>
      <c r="O4" s="157">
        <v>40739</v>
      </c>
      <c r="P4" s="157">
        <v>40758</v>
      </c>
      <c r="Q4" s="160">
        <v>40788</v>
      </c>
      <c r="R4" s="160">
        <v>40822</v>
      </c>
      <c r="S4" s="157">
        <v>40850</v>
      </c>
      <c r="T4" s="157">
        <v>40883</v>
      </c>
      <c r="U4" s="157">
        <v>40916</v>
      </c>
      <c r="V4" s="161" t="s">
        <v>129</v>
      </c>
      <c r="W4" s="157">
        <v>40973</v>
      </c>
      <c r="X4" s="157">
        <v>41001</v>
      </c>
      <c r="Y4" s="157">
        <v>41036</v>
      </c>
      <c r="Z4" s="157">
        <v>41065</v>
      </c>
      <c r="AA4" s="157">
        <v>41095</v>
      </c>
      <c r="AB4" s="160">
        <v>41124</v>
      </c>
      <c r="AC4" s="157">
        <v>41162</v>
      </c>
      <c r="AD4" s="161" t="s">
        <v>129</v>
      </c>
      <c r="AE4" s="157">
        <v>41228</v>
      </c>
      <c r="AF4" s="157">
        <v>41254</v>
      </c>
      <c r="AG4" s="162">
        <v>41297</v>
      </c>
      <c r="AH4" s="160">
        <v>41319</v>
      </c>
      <c r="AI4" s="157">
        <v>41347</v>
      </c>
      <c r="AJ4" s="163"/>
      <c r="AK4" s="157">
        <v>41401</v>
      </c>
      <c r="AL4" s="164" t="s">
        <v>129</v>
      </c>
      <c r="AM4" s="157">
        <v>41463</v>
      </c>
    </row>
    <row r="5" spans="1:51" x14ac:dyDescent="0.2">
      <c r="A5" s="156" t="s">
        <v>130</v>
      </c>
      <c r="B5" s="162">
        <v>40423</v>
      </c>
      <c r="C5" s="158" t="s">
        <v>128</v>
      </c>
      <c r="D5" s="164" t="s">
        <v>129</v>
      </c>
      <c r="E5" s="159">
        <v>40428</v>
      </c>
      <c r="F5" s="165">
        <v>40466</v>
      </c>
      <c r="G5" s="157">
        <v>40490</v>
      </c>
      <c r="H5" s="157">
        <v>40519</v>
      </c>
      <c r="I5" s="157">
        <v>40553</v>
      </c>
      <c r="J5" s="157">
        <v>40583</v>
      </c>
      <c r="K5" s="157">
        <v>40612</v>
      </c>
      <c r="L5" s="160">
        <v>40638</v>
      </c>
      <c r="M5" s="160">
        <v>40672</v>
      </c>
      <c r="N5" s="160">
        <v>40700</v>
      </c>
      <c r="O5" s="161" t="s">
        <v>129</v>
      </c>
      <c r="P5" s="161" t="s">
        <v>129</v>
      </c>
      <c r="Q5" s="161" t="s">
        <v>129</v>
      </c>
      <c r="R5" s="161" t="s">
        <v>129</v>
      </c>
      <c r="S5" s="157">
        <v>40854</v>
      </c>
      <c r="T5" s="157">
        <v>40886</v>
      </c>
      <c r="U5" s="157">
        <v>40913</v>
      </c>
      <c r="V5" s="157">
        <v>40952</v>
      </c>
      <c r="W5" s="162">
        <v>40988</v>
      </c>
      <c r="X5" s="157">
        <v>41003</v>
      </c>
      <c r="Y5" s="157">
        <v>41039</v>
      </c>
      <c r="Z5" s="162">
        <v>41080</v>
      </c>
      <c r="AA5" s="162">
        <v>41136</v>
      </c>
      <c r="AB5" s="161" t="s">
        <v>129</v>
      </c>
      <c r="AC5" s="157">
        <v>41159</v>
      </c>
      <c r="AD5" s="157">
        <v>41187</v>
      </c>
      <c r="AE5" s="157">
        <v>41219</v>
      </c>
      <c r="AF5" s="157">
        <v>41250</v>
      </c>
      <c r="AG5" s="157">
        <v>40925</v>
      </c>
      <c r="AH5" s="160">
        <v>41311</v>
      </c>
      <c r="AI5" s="157">
        <v>41344</v>
      </c>
      <c r="AJ5" s="166">
        <v>41383</v>
      </c>
      <c r="AK5" s="157">
        <v>41401</v>
      </c>
      <c r="AL5" s="167">
        <v>41443</v>
      </c>
      <c r="AM5" s="157">
        <v>41463</v>
      </c>
      <c r="AN5" s="161" t="s">
        <v>129</v>
      </c>
      <c r="AO5" s="161" t="s">
        <v>129</v>
      </c>
      <c r="AP5" s="157">
        <v>41554</v>
      </c>
      <c r="AQ5" s="160">
        <v>41583</v>
      </c>
      <c r="AR5" s="160">
        <v>41619</v>
      </c>
      <c r="AS5" s="160">
        <v>41647</v>
      </c>
      <c r="AT5" s="167"/>
      <c r="AU5" s="160">
        <v>41708</v>
      </c>
      <c r="AV5" s="168" t="s">
        <v>131</v>
      </c>
      <c r="AW5" s="160">
        <v>41766</v>
      </c>
    </row>
    <row r="6" spans="1:51" hidden="1" x14ac:dyDescent="0.2">
      <c r="A6" s="156" t="s">
        <v>132</v>
      </c>
      <c r="B6" s="157">
        <v>40365</v>
      </c>
      <c r="C6" s="158" t="s">
        <v>128</v>
      </c>
      <c r="D6" s="161" t="s">
        <v>129</v>
      </c>
      <c r="E6" s="159">
        <v>40424</v>
      </c>
      <c r="F6" s="160">
        <v>40456</v>
      </c>
      <c r="G6" s="157">
        <v>40490</v>
      </c>
      <c r="H6" s="157">
        <v>40521</v>
      </c>
      <c r="I6" s="157">
        <v>40548</v>
      </c>
      <c r="J6" s="157">
        <v>40582</v>
      </c>
      <c r="K6" s="157">
        <v>40609</v>
      </c>
      <c r="L6" s="160">
        <v>40637</v>
      </c>
      <c r="M6" s="161" t="s">
        <v>129</v>
      </c>
      <c r="N6" s="160">
        <v>40697</v>
      </c>
      <c r="O6" s="157">
        <v>40730</v>
      </c>
      <c r="P6" s="161" t="s">
        <v>133</v>
      </c>
      <c r="Q6" s="161" t="s">
        <v>133</v>
      </c>
      <c r="R6" s="161" t="s">
        <v>133</v>
      </c>
      <c r="S6" s="161"/>
      <c r="T6" s="161"/>
      <c r="V6" s="161"/>
      <c r="W6" s="161"/>
      <c r="X6" s="161"/>
      <c r="Y6" s="161"/>
      <c r="AA6" s="161"/>
      <c r="AC6" s="161"/>
      <c r="AD6" s="161"/>
      <c r="AE6" s="161"/>
      <c r="AG6" s="161"/>
      <c r="AI6" s="161"/>
      <c r="AJ6" s="161"/>
      <c r="AK6" s="161"/>
      <c r="AM6" s="161"/>
      <c r="AO6" s="161"/>
      <c r="AP6" s="161"/>
    </row>
    <row r="7" spans="1:51" x14ac:dyDescent="0.2">
      <c r="A7" s="156" t="s">
        <v>134</v>
      </c>
      <c r="B7" s="157">
        <v>40365</v>
      </c>
      <c r="C7" s="169" t="s">
        <v>128</v>
      </c>
      <c r="D7" s="157">
        <v>40393</v>
      </c>
      <c r="E7" s="170" t="s">
        <v>129</v>
      </c>
      <c r="F7" s="161" t="s">
        <v>129</v>
      </c>
      <c r="G7" s="157">
        <v>40486</v>
      </c>
      <c r="H7" s="161" t="s">
        <v>129</v>
      </c>
      <c r="I7" s="157">
        <v>40546</v>
      </c>
      <c r="J7" s="157">
        <v>40577</v>
      </c>
      <c r="K7" s="157">
        <v>40609</v>
      </c>
      <c r="L7" s="161" t="s">
        <v>129</v>
      </c>
      <c r="M7" s="160">
        <v>40668</v>
      </c>
      <c r="N7" s="160">
        <v>40697</v>
      </c>
      <c r="O7" s="157">
        <v>40730</v>
      </c>
      <c r="P7" s="157">
        <v>40759</v>
      </c>
      <c r="Q7" s="160">
        <v>40792</v>
      </c>
      <c r="R7" s="161" t="s">
        <v>129</v>
      </c>
      <c r="S7" s="157">
        <v>40850</v>
      </c>
      <c r="T7" s="157">
        <v>40882</v>
      </c>
      <c r="U7" s="157">
        <v>40911</v>
      </c>
      <c r="V7" s="157">
        <v>40945</v>
      </c>
      <c r="W7" s="157">
        <v>40973</v>
      </c>
      <c r="X7" s="157">
        <v>41004</v>
      </c>
      <c r="Y7" s="161" t="s">
        <v>129</v>
      </c>
      <c r="Z7" s="161" t="s">
        <v>129</v>
      </c>
      <c r="AA7" s="157">
        <v>41092</v>
      </c>
      <c r="AB7" s="160">
        <v>41123</v>
      </c>
      <c r="AC7" s="157">
        <v>41156</v>
      </c>
      <c r="AD7" s="157">
        <v>41187</v>
      </c>
      <c r="AE7" s="157">
        <v>41218</v>
      </c>
      <c r="AF7" s="157">
        <v>41249</v>
      </c>
      <c r="AG7" s="157">
        <v>41281</v>
      </c>
      <c r="AH7" s="160">
        <v>41309</v>
      </c>
      <c r="AI7" s="157">
        <v>41344</v>
      </c>
      <c r="AJ7" s="157">
        <v>41366</v>
      </c>
      <c r="AK7" s="157">
        <v>41400</v>
      </c>
      <c r="AL7" s="160">
        <v>41430</v>
      </c>
      <c r="AM7" s="161" t="s">
        <v>129</v>
      </c>
      <c r="AN7" s="160">
        <v>41498</v>
      </c>
      <c r="AO7" s="157">
        <v>41522</v>
      </c>
      <c r="AP7" s="157">
        <v>41554</v>
      </c>
      <c r="AQ7" s="160">
        <v>41583</v>
      </c>
      <c r="AR7" s="160">
        <v>41617</v>
      </c>
      <c r="AS7" s="160">
        <v>41645</v>
      </c>
      <c r="AT7" s="160">
        <v>41674</v>
      </c>
      <c r="AU7" s="160">
        <v>41709</v>
      </c>
      <c r="AV7" s="160">
        <v>41731</v>
      </c>
      <c r="AW7" s="160">
        <v>41765</v>
      </c>
    </row>
    <row r="8" spans="1:51" hidden="1" x14ac:dyDescent="0.2">
      <c r="A8" s="156" t="s">
        <v>135</v>
      </c>
      <c r="B8" s="157">
        <v>40365</v>
      </c>
      <c r="C8" s="158" t="s">
        <v>128</v>
      </c>
      <c r="D8" s="157">
        <v>40393</v>
      </c>
      <c r="E8" s="159">
        <v>40428</v>
      </c>
      <c r="F8" s="157">
        <v>40462</v>
      </c>
      <c r="G8" s="157">
        <v>40487</v>
      </c>
      <c r="H8" s="157">
        <v>40518</v>
      </c>
      <c r="I8" s="157">
        <v>40547</v>
      </c>
      <c r="J8" s="157">
        <v>40578</v>
      </c>
      <c r="K8" s="157">
        <v>40609</v>
      </c>
      <c r="L8" s="160">
        <v>40639</v>
      </c>
      <c r="M8" s="160">
        <v>40668</v>
      </c>
      <c r="N8" s="160">
        <v>40697</v>
      </c>
      <c r="O8" s="157">
        <v>40730</v>
      </c>
      <c r="P8" s="157">
        <v>40758</v>
      </c>
      <c r="Q8" s="160">
        <v>40799</v>
      </c>
      <c r="R8" s="160">
        <v>40822</v>
      </c>
      <c r="S8" s="157">
        <v>40855</v>
      </c>
      <c r="T8" s="157">
        <v>40891</v>
      </c>
      <c r="U8" s="157">
        <v>40912</v>
      </c>
      <c r="V8" s="157">
        <v>40945</v>
      </c>
      <c r="W8" s="157">
        <v>40973</v>
      </c>
      <c r="X8" s="157">
        <v>41002</v>
      </c>
      <c r="Y8" s="157">
        <v>41033</v>
      </c>
      <c r="Z8" s="157">
        <v>41065</v>
      </c>
      <c r="AA8" s="157">
        <v>41092</v>
      </c>
      <c r="AB8" s="160">
        <v>41123</v>
      </c>
      <c r="AC8" s="161" t="s">
        <v>129</v>
      </c>
      <c r="AD8" s="161"/>
      <c r="AE8" s="161"/>
      <c r="AG8" s="161"/>
      <c r="AI8" s="161"/>
      <c r="AJ8" s="161"/>
      <c r="AK8" s="161"/>
      <c r="AM8" s="161"/>
      <c r="AO8" s="161"/>
      <c r="AP8" s="161"/>
    </row>
    <row r="9" spans="1:51" hidden="1" x14ac:dyDescent="0.2">
      <c r="A9" s="156" t="s">
        <v>136</v>
      </c>
      <c r="B9" s="157">
        <v>40365</v>
      </c>
      <c r="C9" s="158" t="s">
        <v>128</v>
      </c>
      <c r="D9" s="157">
        <v>40393</v>
      </c>
      <c r="E9" s="159">
        <v>40428</v>
      </c>
      <c r="F9" s="161" t="s">
        <v>129</v>
      </c>
      <c r="G9" s="157">
        <v>40486</v>
      </c>
      <c r="H9" s="157">
        <v>40518</v>
      </c>
      <c r="I9" s="161" t="s">
        <v>129</v>
      </c>
      <c r="J9" s="161"/>
      <c r="K9" s="161"/>
      <c r="O9" s="161"/>
      <c r="P9" s="161"/>
      <c r="S9" s="161"/>
      <c r="T9" s="161"/>
      <c r="V9" s="161"/>
      <c r="W9" s="161"/>
      <c r="X9" s="161"/>
      <c r="Y9" s="161"/>
      <c r="AA9" s="161"/>
      <c r="AC9" s="161"/>
      <c r="AD9" s="161"/>
      <c r="AE9" s="161"/>
      <c r="AG9" s="161"/>
      <c r="AI9" s="161"/>
      <c r="AJ9" s="161"/>
      <c r="AK9" s="161"/>
      <c r="AM9" s="161"/>
      <c r="AO9" s="161"/>
      <c r="AP9" s="161"/>
    </row>
    <row r="10" spans="1:51" hidden="1" x14ac:dyDescent="0.2">
      <c r="A10" s="156" t="s">
        <v>137</v>
      </c>
      <c r="B10" s="157">
        <v>40365</v>
      </c>
      <c r="C10" s="158" t="s">
        <v>128</v>
      </c>
      <c r="D10" s="157">
        <v>40393</v>
      </c>
      <c r="E10" s="159">
        <v>40424</v>
      </c>
      <c r="F10" s="161" t="s">
        <v>129</v>
      </c>
      <c r="G10" s="157">
        <v>40486</v>
      </c>
      <c r="H10" s="157">
        <v>40519</v>
      </c>
      <c r="I10" s="157">
        <v>40546</v>
      </c>
      <c r="J10" s="157">
        <v>40578</v>
      </c>
      <c r="K10" s="157">
        <v>40610</v>
      </c>
      <c r="L10" s="161" t="s">
        <v>129</v>
      </c>
      <c r="M10" s="160">
        <v>40668</v>
      </c>
      <c r="N10" s="160">
        <v>40700</v>
      </c>
      <c r="O10" s="161" t="s">
        <v>129</v>
      </c>
      <c r="P10" s="161" t="s">
        <v>129</v>
      </c>
      <c r="Q10" s="161" t="s">
        <v>129</v>
      </c>
      <c r="R10" s="161" t="s">
        <v>129</v>
      </c>
      <c r="S10" s="161" t="s">
        <v>129</v>
      </c>
      <c r="T10" s="161" t="s">
        <v>129</v>
      </c>
      <c r="U10" s="161" t="s">
        <v>129</v>
      </c>
      <c r="V10" s="161" t="s">
        <v>129</v>
      </c>
      <c r="W10" s="161" t="s">
        <v>129</v>
      </c>
      <c r="X10" s="161"/>
      <c r="Y10" s="161"/>
      <c r="AA10" s="161"/>
      <c r="AC10" s="161"/>
      <c r="AD10" s="161"/>
      <c r="AE10" s="161"/>
      <c r="AG10" s="161"/>
      <c r="AI10" s="161"/>
      <c r="AJ10" s="161"/>
      <c r="AK10" s="161"/>
      <c r="AM10" s="161"/>
      <c r="AO10" s="161"/>
      <c r="AP10" s="161"/>
    </row>
    <row r="11" spans="1:51" hidden="1" x14ac:dyDescent="0.2">
      <c r="A11" s="156" t="s">
        <v>138</v>
      </c>
      <c r="B11" s="161" t="s">
        <v>129</v>
      </c>
      <c r="C11" s="169" t="s">
        <v>128</v>
      </c>
      <c r="D11" s="161" t="s">
        <v>129</v>
      </c>
      <c r="E11" s="170" t="s">
        <v>129</v>
      </c>
      <c r="F11" s="157">
        <v>40465</v>
      </c>
      <c r="G11" s="157">
        <v>40490</v>
      </c>
      <c r="H11" s="157">
        <v>40519</v>
      </c>
      <c r="I11" s="157">
        <v>40548</v>
      </c>
      <c r="J11" s="157">
        <v>40578</v>
      </c>
      <c r="K11" s="157">
        <v>40613</v>
      </c>
      <c r="L11" s="160">
        <v>40641</v>
      </c>
      <c r="M11" s="160">
        <v>40672</v>
      </c>
      <c r="N11" s="160">
        <v>40697</v>
      </c>
      <c r="O11" s="157">
        <v>40729</v>
      </c>
      <c r="P11" s="161" t="s">
        <v>129</v>
      </c>
      <c r="Q11" s="160">
        <v>40798</v>
      </c>
      <c r="R11" s="160">
        <v>40822</v>
      </c>
      <c r="S11" s="157">
        <v>40851</v>
      </c>
      <c r="T11" s="157">
        <v>40886</v>
      </c>
      <c r="U11" s="157">
        <v>40913</v>
      </c>
      <c r="V11" s="157">
        <v>40952</v>
      </c>
      <c r="W11" s="161" t="s">
        <v>129</v>
      </c>
      <c r="X11" s="161"/>
      <c r="Y11" s="161"/>
      <c r="AA11" s="161"/>
      <c r="AC11" s="161"/>
      <c r="AD11" s="161"/>
      <c r="AE11" s="161"/>
      <c r="AG11" s="161"/>
      <c r="AI11" s="161"/>
      <c r="AJ11" s="161"/>
      <c r="AK11" s="161"/>
      <c r="AM11" s="161"/>
      <c r="AO11" s="161"/>
      <c r="AP11" s="161"/>
    </row>
    <row r="12" spans="1:51" x14ac:dyDescent="0.2">
      <c r="A12" s="156" t="s">
        <v>139</v>
      </c>
      <c r="B12" s="161" t="s">
        <v>129</v>
      </c>
      <c r="C12" s="158" t="s">
        <v>128</v>
      </c>
      <c r="D12" s="161" t="s">
        <v>129</v>
      </c>
      <c r="E12" s="159">
        <v>40424</v>
      </c>
      <c r="F12" s="157">
        <v>40465</v>
      </c>
      <c r="G12" s="161" t="s">
        <v>129</v>
      </c>
      <c r="H12" s="157">
        <v>40518</v>
      </c>
      <c r="I12" s="161" t="s">
        <v>129</v>
      </c>
      <c r="J12" s="161" t="s">
        <v>129</v>
      </c>
      <c r="K12" s="157">
        <v>40613</v>
      </c>
      <c r="L12" s="161" t="s">
        <v>129</v>
      </c>
      <c r="M12" s="160">
        <v>40668</v>
      </c>
      <c r="N12" s="161" t="s">
        <v>129</v>
      </c>
      <c r="O12" s="161" t="s">
        <v>129</v>
      </c>
      <c r="P12" s="161" t="s">
        <v>129</v>
      </c>
      <c r="Q12" s="160">
        <v>40788</v>
      </c>
      <c r="R12" s="160">
        <v>40827</v>
      </c>
      <c r="S12" s="161" t="s">
        <v>129</v>
      </c>
      <c r="T12" s="157">
        <v>40884</v>
      </c>
      <c r="U12" s="157">
        <v>40920</v>
      </c>
      <c r="V12" s="157">
        <v>40949</v>
      </c>
      <c r="W12" s="157">
        <v>40983</v>
      </c>
      <c r="X12" s="165">
        <v>41009</v>
      </c>
      <c r="Y12" s="157">
        <v>41045</v>
      </c>
      <c r="Z12" s="157">
        <v>41066</v>
      </c>
      <c r="AA12" s="162">
        <v>41122</v>
      </c>
      <c r="AB12" s="160">
        <v>41134</v>
      </c>
      <c r="AC12" s="162">
        <v>41190</v>
      </c>
      <c r="AD12" s="157">
        <v>41190</v>
      </c>
      <c r="AE12" s="157">
        <v>41222</v>
      </c>
      <c r="AF12" s="157">
        <v>41247</v>
      </c>
      <c r="AG12" s="162">
        <v>41292</v>
      </c>
      <c r="AH12" s="160">
        <v>41312</v>
      </c>
      <c r="AI12" s="157">
        <v>41344</v>
      </c>
      <c r="AJ12" s="157">
        <v>41368</v>
      </c>
      <c r="AK12" s="157">
        <v>41403</v>
      </c>
      <c r="AL12" s="160">
        <v>41429</v>
      </c>
      <c r="AM12" s="157">
        <v>41467</v>
      </c>
      <c r="AN12" s="160">
        <v>41493</v>
      </c>
      <c r="AO12" s="157">
        <v>41523</v>
      </c>
      <c r="AP12" s="157">
        <v>41554</v>
      </c>
      <c r="AQ12" s="160">
        <v>41585</v>
      </c>
      <c r="AR12" s="160">
        <v>41618</v>
      </c>
      <c r="AS12" s="160">
        <v>41647</v>
      </c>
      <c r="AT12" s="160">
        <v>41675</v>
      </c>
      <c r="AU12" s="168">
        <v>41712</v>
      </c>
      <c r="AV12" s="160">
        <v>41733</v>
      </c>
      <c r="AW12" s="160">
        <v>41766</v>
      </c>
    </row>
    <row r="13" spans="1:51" x14ac:dyDescent="0.2">
      <c r="A13" s="156" t="s">
        <v>140</v>
      </c>
      <c r="B13" s="157">
        <v>40365</v>
      </c>
      <c r="C13" s="158" t="s">
        <v>128</v>
      </c>
      <c r="D13" s="157">
        <v>40393</v>
      </c>
      <c r="E13" s="159">
        <v>40428</v>
      </c>
      <c r="F13" s="157">
        <v>40456</v>
      </c>
      <c r="G13" s="157">
        <v>40486</v>
      </c>
      <c r="H13" s="157">
        <v>40519</v>
      </c>
      <c r="I13" s="157">
        <v>40547</v>
      </c>
      <c r="J13" s="157">
        <v>40577</v>
      </c>
      <c r="K13" s="157">
        <v>40616</v>
      </c>
      <c r="L13" s="160">
        <v>40637</v>
      </c>
      <c r="M13" s="161" t="s">
        <v>129</v>
      </c>
      <c r="N13" s="160">
        <v>40708</v>
      </c>
      <c r="O13" s="157">
        <v>40730</v>
      </c>
      <c r="P13" s="157">
        <v>40758</v>
      </c>
      <c r="Q13" s="160">
        <v>40794</v>
      </c>
      <c r="R13" s="160">
        <v>40823</v>
      </c>
      <c r="S13" s="157">
        <v>40854</v>
      </c>
      <c r="T13" s="157">
        <v>40883</v>
      </c>
      <c r="U13" s="157">
        <v>40912</v>
      </c>
      <c r="V13" s="157">
        <v>40945</v>
      </c>
      <c r="W13" s="157">
        <v>40973</v>
      </c>
      <c r="X13" s="157">
        <v>41015</v>
      </c>
      <c r="Y13" s="157">
        <v>41036</v>
      </c>
      <c r="Z13" s="164" t="s">
        <v>129</v>
      </c>
      <c r="AA13" s="157">
        <v>41092</v>
      </c>
      <c r="AB13" s="160">
        <v>41127</v>
      </c>
      <c r="AC13" s="157">
        <v>41158</v>
      </c>
      <c r="AD13" s="162">
        <v>41201</v>
      </c>
      <c r="AE13" s="157">
        <v>41225</v>
      </c>
      <c r="AF13" s="157">
        <v>41247</v>
      </c>
      <c r="AG13" s="157">
        <v>41283</v>
      </c>
      <c r="AH13" s="160">
        <v>41312</v>
      </c>
      <c r="AI13" s="157">
        <v>41347</v>
      </c>
      <c r="AJ13" s="157">
        <v>41366</v>
      </c>
      <c r="AK13" s="157">
        <v>41402</v>
      </c>
      <c r="AL13" s="160">
        <v>41430</v>
      </c>
      <c r="AM13" s="157">
        <v>41466</v>
      </c>
      <c r="AN13" s="160">
        <v>41498</v>
      </c>
      <c r="AO13" s="157">
        <v>41526</v>
      </c>
      <c r="AP13" s="165">
        <v>41561</v>
      </c>
      <c r="AQ13" s="160">
        <v>41589</v>
      </c>
      <c r="AR13" s="160">
        <v>41621</v>
      </c>
      <c r="AS13" s="160">
        <v>41646</v>
      </c>
      <c r="AT13" s="160">
        <v>41681</v>
      </c>
      <c r="AU13" s="160">
        <v>41711</v>
      </c>
      <c r="AV13" s="160">
        <v>41731</v>
      </c>
      <c r="AW13" s="160">
        <v>41773</v>
      </c>
    </row>
    <row r="14" spans="1:51" hidden="1" x14ac:dyDescent="0.2">
      <c r="A14" s="156" t="s">
        <v>141</v>
      </c>
      <c r="B14" s="161" t="s">
        <v>129</v>
      </c>
      <c r="C14" s="169" t="s">
        <v>128</v>
      </c>
      <c r="D14" s="161" t="s">
        <v>129</v>
      </c>
      <c r="E14" s="170" t="s">
        <v>129</v>
      </c>
      <c r="F14" s="157">
        <v>40455</v>
      </c>
      <c r="G14" s="157">
        <v>40487</v>
      </c>
      <c r="H14" s="157">
        <v>40519</v>
      </c>
      <c r="I14" s="157">
        <v>40547</v>
      </c>
      <c r="J14" s="157">
        <v>40578</v>
      </c>
      <c r="K14" s="157">
        <v>40609</v>
      </c>
      <c r="L14" s="160">
        <v>40637</v>
      </c>
      <c r="M14" s="160">
        <v>40668</v>
      </c>
      <c r="N14" s="160">
        <v>40700</v>
      </c>
      <c r="O14" s="161" t="s">
        <v>129</v>
      </c>
      <c r="P14" s="161" t="s">
        <v>129</v>
      </c>
      <c r="Q14" s="160">
        <v>40788</v>
      </c>
      <c r="R14" s="160">
        <v>40822</v>
      </c>
      <c r="S14" s="157">
        <v>40850</v>
      </c>
      <c r="T14" s="157">
        <v>40883</v>
      </c>
      <c r="U14" s="161" t="s">
        <v>129</v>
      </c>
      <c r="V14" s="161" t="s">
        <v>129</v>
      </c>
      <c r="W14" s="161" t="s">
        <v>129</v>
      </c>
      <c r="X14" s="161"/>
      <c r="Y14" s="161"/>
      <c r="AA14" s="161"/>
      <c r="AC14" s="161"/>
      <c r="AD14" s="161"/>
      <c r="AE14" s="161"/>
      <c r="AG14" s="161"/>
      <c r="AI14" s="161"/>
      <c r="AJ14" s="161"/>
      <c r="AK14" s="161"/>
      <c r="AM14" s="161"/>
      <c r="AO14" s="161"/>
      <c r="AP14" s="161"/>
    </row>
    <row r="15" spans="1:51" x14ac:dyDescent="0.2">
      <c r="A15" s="156" t="s">
        <v>186</v>
      </c>
      <c r="C15" s="169"/>
      <c r="D15" s="161"/>
      <c r="E15" s="170"/>
      <c r="F15" s="157"/>
      <c r="G15" s="157"/>
      <c r="H15" s="157"/>
      <c r="I15" s="157"/>
      <c r="J15" s="157"/>
      <c r="K15" s="157"/>
      <c r="L15" s="160"/>
      <c r="M15" s="160"/>
      <c r="N15" s="160"/>
      <c r="O15" s="161"/>
      <c r="P15" s="161"/>
      <c r="Q15" s="160"/>
      <c r="R15" s="160"/>
      <c r="S15" s="157"/>
      <c r="T15" s="157"/>
      <c r="V15" s="161"/>
      <c r="W15" s="161"/>
      <c r="X15" s="161"/>
      <c r="Y15" s="161"/>
      <c r="AA15" s="161"/>
      <c r="AB15" s="161" t="s">
        <v>129</v>
      </c>
      <c r="AC15" s="161" t="s">
        <v>129</v>
      </c>
      <c r="AD15" s="161" t="s">
        <v>129</v>
      </c>
      <c r="AE15" s="161" t="s">
        <v>129</v>
      </c>
      <c r="AF15" s="161" t="s">
        <v>129</v>
      </c>
      <c r="AG15" s="157">
        <v>41281</v>
      </c>
      <c r="AH15" s="160">
        <v>41309</v>
      </c>
      <c r="AI15" s="157">
        <v>41338</v>
      </c>
      <c r="AJ15" s="157">
        <v>41366</v>
      </c>
      <c r="AK15" s="157">
        <v>41400</v>
      </c>
      <c r="AL15" s="160">
        <v>41428</v>
      </c>
      <c r="AM15" s="157">
        <v>41463</v>
      </c>
      <c r="AN15" s="160">
        <v>41491</v>
      </c>
      <c r="AO15" s="157">
        <v>41520</v>
      </c>
      <c r="AP15" s="157">
        <v>41554</v>
      </c>
      <c r="AQ15" s="160">
        <v>41582</v>
      </c>
      <c r="AR15" s="160">
        <v>41617</v>
      </c>
      <c r="AS15" s="160">
        <v>41645</v>
      </c>
      <c r="AT15" s="160">
        <v>41673</v>
      </c>
      <c r="AU15" s="160">
        <v>41705</v>
      </c>
      <c r="AV15" s="160">
        <v>41730</v>
      </c>
      <c r="AW15" s="160">
        <v>41764</v>
      </c>
    </row>
    <row r="16" spans="1:51" x14ac:dyDescent="0.2">
      <c r="A16" s="156" t="s">
        <v>142</v>
      </c>
      <c r="B16" s="157">
        <v>40365</v>
      </c>
      <c r="C16" s="158" t="s">
        <v>128</v>
      </c>
      <c r="D16" s="161" t="s">
        <v>129</v>
      </c>
      <c r="E16" s="159">
        <v>40424</v>
      </c>
      <c r="F16" s="157">
        <v>40455</v>
      </c>
      <c r="G16" s="157">
        <v>40459</v>
      </c>
      <c r="H16" s="157">
        <v>40518</v>
      </c>
      <c r="I16" s="157">
        <v>40547</v>
      </c>
      <c r="J16" s="157">
        <v>40583</v>
      </c>
      <c r="K16" s="157">
        <v>40610</v>
      </c>
      <c r="L16" s="160">
        <v>40634</v>
      </c>
      <c r="M16" s="160">
        <v>40669</v>
      </c>
      <c r="N16" s="160">
        <v>40708</v>
      </c>
      <c r="O16" s="161" t="s">
        <v>129</v>
      </c>
      <c r="P16" s="157">
        <v>40770</v>
      </c>
      <c r="Q16" s="160">
        <v>40788</v>
      </c>
      <c r="R16" s="160">
        <v>40823</v>
      </c>
      <c r="S16" s="157">
        <v>40851</v>
      </c>
      <c r="T16" s="157">
        <v>40882</v>
      </c>
      <c r="U16" s="157">
        <v>40911</v>
      </c>
      <c r="V16" s="157">
        <v>40946</v>
      </c>
      <c r="W16" s="157">
        <v>40974</v>
      </c>
      <c r="X16" s="157">
        <v>41003</v>
      </c>
      <c r="Y16" s="157">
        <v>41032</v>
      </c>
      <c r="Z16" s="157">
        <v>41067</v>
      </c>
      <c r="AA16" s="162">
        <v>41120</v>
      </c>
      <c r="AB16" s="160">
        <v>41123</v>
      </c>
      <c r="AC16" s="157">
        <v>41155</v>
      </c>
      <c r="AD16" s="157">
        <v>41191</v>
      </c>
      <c r="AE16" s="157">
        <v>41225</v>
      </c>
      <c r="AF16" s="157">
        <v>41247</v>
      </c>
      <c r="AG16" s="157">
        <v>41282</v>
      </c>
      <c r="AH16" s="160">
        <v>41311</v>
      </c>
      <c r="AI16" s="157">
        <v>41337</v>
      </c>
      <c r="AJ16" s="157">
        <v>41367</v>
      </c>
      <c r="AK16" s="157">
        <v>41400</v>
      </c>
      <c r="AL16" s="160">
        <v>41429</v>
      </c>
      <c r="AM16" s="161" t="s">
        <v>129</v>
      </c>
      <c r="AN16" s="160">
        <v>41492</v>
      </c>
      <c r="AO16" s="157">
        <v>41521</v>
      </c>
      <c r="AP16" s="165">
        <v>41556</v>
      </c>
      <c r="AQ16" s="160">
        <v>41583</v>
      </c>
      <c r="AR16" s="160">
        <v>41617</v>
      </c>
      <c r="AS16" s="160">
        <v>41647</v>
      </c>
      <c r="AT16" s="160">
        <v>41676</v>
      </c>
      <c r="AU16" s="160">
        <v>41708</v>
      </c>
      <c r="AV16" s="160">
        <v>41731</v>
      </c>
      <c r="AW16" s="160">
        <v>41765</v>
      </c>
    </row>
    <row r="17" spans="1:49" hidden="1" x14ac:dyDescent="0.2">
      <c r="A17" s="156" t="s">
        <v>143</v>
      </c>
      <c r="B17" s="157"/>
      <c r="C17" s="158"/>
      <c r="D17" s="161"/>
      <c r="E17" s="159"/>
      <c r="F17" s="157"/>
      <c r="G17" s="157"/>
      <c r="H17" s="157"/>
      <c r="I17" s="157"/>
      <c r="J17" s="157"/>
      <c r="K17" s="157"/>
      <c r="L17" s="160"/>
      <c r="M17" s="160"/>
      <c r="N17" s="160"/>
      <c r="O17" s="161"/>
      <c r="P17" s="157"/>
      <c r="Q17" s="160"/>
      <c r="R17" s="160"/>
      <c r="S17" s="157"/>
      <c r="T17" s="157"/>
      <c r="U17" s="157"/>
      <c r="V17" s="157">
        <v>40946</v>
      </c>
      <c r="W17" s="161" t="s">
        <v>129</v>
      </c>
      <c r="X17" s="165">
        <v>41001</v>
      </c>
      <c r="Y17" s="161" t="s">
        <v>129</v>
      </c>
      <c r="Z17" s="161" t="s">
        <v>129</v>
      </c>
      <c r="AA17" s="161" t="s">
        <v>129</v>
      </c>
      <c r="AB17" s="161" t="s">
        <v>129</v>
      </c>
      <c r="AC17" s="161" t="s">
        <v>129</v>
      </c>
      <c r="AD17" s="161" t="s">
        <v>129</v>
      </c>
      <c r="AE17" s="161" t="s">
        <v>129</v>
      </c>
      <c r="AF17" s="161" t="s">
        <v>129</v>
      </c>
      <c r="AG17" s="161" t="s">
        <v>129</v>
      </c>
      <c r="AH17" s="161" t="s">
        <v>129</v>
      </c>
      <c r="AI17" s="161" t="s">
        <v>129</v>
      </c>
      <c r="AJ17" s="161" t="s">
        <v>129</v>
      </c>
      <c r="AK17" s="161"/>
      <c r="AM17" s="161"/>
      <c r="AO17" s="161"/>
      <c r="AP17" s="161"/>
    </row>
    <row r="18" spans="1:49" hidden="1" x14ac:dyDescent="0.2">
      <c r="A18" s="156" t="s">
        <v>144</v>
      </c>
      <c r="B18" s="161" t="s">
        <v>129</v>
      </c>
      <c r="C18" s="158" t="s">
        <v>128</v>
      </c>
      <c r="D18" s="157">
        <v>40393</v>
      </c>
      <c r="E18" s="159">
        <v>40424</v>
      </c>
      <c r="F18" s="157">
        <v>40455</v>
      </c>
      <c r="G18" s="157">
        <v>40486</v>
      </c>
      <c r="H18" s="157">
        <v>40518</v>
      </c>
      <c r="I18" s="157">
        <v>40547</v>
      </c>
      <c r="J18" s="157">
        <v>40577</v>
      </c>
      <c r="K18" s="157">
        <v>40609</v>
      </c>
      <c r="L18" s="160">
        <v>40640</v>
      </c>
      <c r="M18" s="160">
        <v>40668</v>
      </c>
      <c r="N18" s="160">
        <v>40697</v>
      </c>
      <c r="O18" s="157">
        <v>40735</v>
      </c>
      <c r="P18" s="157">
        <v>40758</v>
      </c>
      <c r="Q18" s="160">
        <v>40793</v>
      </c>
      <c r="R18" s="160">
        <v>40823</v>
      </c>
      <c r="S18" s="157">
        <v>40850</v>
      </c>
      <c r="T18" s="157">
        <v>40882</v>
      </c>
      <c r="U18" s="157">
        <v>40912</v>
      </c>
      <c r="V18" s="161" t="s">
        <v>129</v>
      </c>
      <c r="W18" s="161" t="s">
        <v>129</v>
      </c>
      <c r="X18" s="161"/>
      <c r="Y18" s="161"/>
      <c r="AA18" s="161"/>
      <c r="AC18" s="161"/>
      <c r="AD18" s="161"/>
      <c r="AE18" s="161"/>
      <c r="AG18" s="161"/>
      <c r="AI18" s="161"/>
      <c r="AJ18" s="161"/>
      <c r="AK18" s="161"/>
      <c r="AM18" s="161"/>
      <c r="AO18" s="161"/>
      <c r="AP18" s="161"/>
    </row>
    <row r="19" spans="1:49" hidden="1" x14ac:dyDescent="0.2">
      <c r="A19" s="156" t="s">
        <v>145</v>
      </c>
      <c r="B19" s="157">
        <v>40380</v>
      </c>
      <c r="C19" s="169" t="s">
        <v>128</v>
      </c>
      <c r="D19" s="157">
        <v>40403</v>
      </c>
      <c r="E19" s="159">
        <v>40431</v>
      </c>
      <c r="F19" s="157">
        <v>40469</v>
      </c>
      <c r="G19" s="157">
        <v>40492</v>
      </c>
      <c r="H19" s="157">
        <v>40518</v>
      </c>
      <c r="I19" s="157">
        <v>40546</v>
      </c>
      <c r="J19" s="157">
        <v>40589</v>
      </c>
      <c r="K19" s="157">
        <v>40610</v>
      </c>
      <c r="L19" s="160">
        <v>40634</v>
      </c>
      <c r="M19" s="160">
        <v>40672</v>
      </c>
      <c r="N19" s="160">
        <v>40707</v>
      </c>
      <c r="O19" s="157">
        <v>40739</v>
      </c>
      <c r="P19" s="157">
        <v>40770</v>
      </c>
      <c r="Q19" s="161" t="s">
        <v>129</v>
      </c>
      <c r="R19" s="160">
        <v>40828</v>
      </c>
      <c r="S19" s="157">
        <v>40857</v>
      </c>
      <c r="T19" s="161" t="s">
        <v>129</v>
      </c>
      <c r="U19" s="161" t="s">
        <v>129</v>
      </c>
      <c r="V19" s="161" t="s">
        <v>129</v>
      </c>
      <c r="W19" s="161" t="s">
        <v>129</v>
      </c>
      <c r="X19" s="161"/>
      <c r="Y19" s="161"/>
      <c r="AA19" s="161"/>
      <c r="AC19" s="161"/>
      <c r="AD19" s="161"/>
      <c r="AE19" s="161"/>
      <c r="AG19" s="161"/>
      <c r="AI19" s="161"/>
      <c r="AJ19" s="161"/>
      <c r="AK19" s="161"/>
      <c r="AM19" s="161"/>
      <c r="AO19" s="161"/>
      <c r="AP19" s="161"/>
    </row>
    <row r="20" spans="1:49" hidden="1" x14ac:dyDescent="0.2">
      <c r="A20" s="156" t="s">
        <v>146</v>
      </c>
      <c r="B20" s="157">
        <v>40365</v>
      </c>
      <c r="C20" s="158" t="s">
        <v>128</v>
      </c>
      <c r="D20" s="157">
        <v>40395</v>
      </c>
      <c r="E20" s="159">
        <v>40424</v>
      </c>
      <c r="F20" s="157">
        <v>40455</v>
      </c>
      <c r="G20" s="157">
        <v>40486</v>
      </c>
      <c r="H20" s="157">
        <v>40518</v>
      </c>
      <c r="I20" s="157">
        <v>40553</v>
      </c>
      <c r="J20" s="157">
        <v>40582</v>
      </c>
      <c r="K20" s="157">
        <v>40609</v>
      </c>
      <c r="L20" s="160">
        <v>40638</v>
      </c>
      <c r="M20" s="160">
        <v>40668</v>
      </c>
      <c r="N20" s="160">
        <v>40697</v>
      </c>
      <c r="O20" s="157">
        <v>40731</v>
      </c>
      <c r="P20" s="157">
        <v>40759</v>
      </c>
      <c r="Q20" s="160">
        <v>40788</v>
      </c>
      <c r="R20" s="160">
        <v>40822</v>
      </c>
      <c r="S20" s="157">
        <v>40850</v>
      </c>
      <c r="T20" s="157">
        <v>40882</v>
      </c>
      <c r="U20" s="157">
        <v>40920</v>
      </c>
      <c r="V20" s="157">
        <v>40946</v>
      </c>
      <c r="W20" s="157">
        <v>40973</v>
      </c>
      <c r="X20" s="157">
        <v>41001</v>
      </c>
      <c r="Y20" s="157">
        <v>41032</v>
      </c>
      <c r="Z20" s="157">
        <v>41065</v>
      </c>
      <c r="AA20" s="157">
        <v>41093</v>
      </c>
      <c r="AB20" s="160">
        <v>41124</v>
      </c>
      <c r="AC20" s="157">
        <v>41159</v>
      </c>
      <c r="AD20" s="157">
        <v>41186</v>
      </c>
      <c r="AE20" s="157">
        <v>41219</v>
      </c>
      <c r="AF20" s="157">
        <v>41246</v>
      </c>
      <c r="AG20" s="157">
        <v>41282</v>
      </c>
      <c r="AH20" s="160">
        <v>41311</v>
      </c>
      <c r="AI20" s="157">
        <v>41337</v>
      </c>
      <c r="AJ20" s="161" t="s">
        <v>129</v>
      </c>
      <c r="AK20" s="161"/>
      <c r="AM20" s="161"/>
      <c r="AO20" s="161"/>
      <c r="AP20" s="161"/>
    </row>
    <row r="21" spans="1:49" x14ac:dyDescent="0.2">
      <c r="A21" s="156" t="s">
        <v>147</v>
      </c>
      <c r="B21" s="161" t="s">
        <v>129</v>
      </c>
      <c r="C21" s="158" t="s">
        <v>128</v>
      </c>
      <c r="D21" s="161" t="s">
        <v>129</v>
      </c>
      <c r="E21" s="159">
        <v>40424</v>
      </c>
      <c r="F21" s="157">
        <v>40464</v>
      </c>
      <c r="G21" s="157">
        <v>40493</v>
      </c>
      <c r="H21" s="165">
        <v>40529</v>
      </c>
      <c r="I21" s="162">
        <v>40564</v>
      </c>
      <c r="J21" s="157">
        <v>40583</v>
      </c>
      <c r="K21" s="157">
        <v>40610</v>
      </c>
      <c r="L21" s="160">
        <v>40640</v>
      </c>
      <c r="M21" s="160">
        <v>40679</v>
      </c>
      <c r="N21" s="171">
        <v>40746</v>
      </c>
      <c r="O21" s="157">
        <v>40730</v>
      </c>
      <c r="P21" s="157">
        <v>40770</v>
      </c>
      <c r="Q21" s="160">
        <v>40794</v>
      </c>
      <c r="R21" s="160">
        <v>40829</v>
      </c>
      <c r="S21" s="165">
        <v>40863</v>
      </c>
      <c r="T21" s="157">
        <v>40893</v>
      </c>
      <c r="U21" s="157">
        <v>40912</v>
      </c>
      <c r="V21" s="157">
        <v>40955</v>
      </c>
      <c r="W21" s="157">
        <v>40977</v>
      </c>
      <c r="X21" s="162">
        <v>41022</v>
      </c>
      <c r="Y21" s="162">
        <v>41047</v>
      </c>
      <c r="Z21" s="165">
        <v>41071</v>
      </c>
      <c r="AA21" s="157">
        <v>41093</v>
      </c>
      <c r="AB21" s="161" t="s">
        <v>129</v>
      </c>
      <c r="AC21" s="161" t="s">
        <v>129</v>
      </c>
      <c r="AD21" s="157">
        <v>41193</v>
      </c>
      <c r="AE21" s="157">
        <v>41218</v>
      </c>
      <c r="AF21" s="157">
        <v>41247</v>
      </c>
      <c r="AG21" s="162">
        <v>41292</v>
      </c>
      <c r="AH21" s="160">
        <v>41316</v>
      </c>
      <c r="AI21" s="157">
        <v>41340</v>
      </c>
      <c r="AJ21" s="157">
        <v>41376</v>
      </c>
      <c r="AK21" s="157">
        <v>41407</v>
      </c>
      <c r="AL21" s="167">
        <v>41445</v>
      </c>
      <c r="AM21" s="157">
        <v>41472</v>
      </c>
      <c r="AN21" s="160">
        <v>41498</v>
      </c>
      <c r="AO21" s="157">
        <v>41521</v>
      </c>
      <c r="AP21" s="165">
        <v>41557</v>
      </c>
      <c r="AQ21" s="160">
        <v>41584</v>
      </c>
      <c r="AR21" s="167">
        <v>41625</v>
      </c>
      <c r="AS21" s="160">
        <v>41653</v>
      </c>
      <c r="AT21" s="160">
        <v>41682</v>
      </c>
      <c r="AU21" s="167">
        <v>41715</v>
      </c>
      <c r="AV21" s="167">
        <v>41745</v>
      </c>
      <c r="AW21" s="160">
        <v>41766</v>
      </c>
    </row>
    <row r="22" spans="1:49" x14ac:dyDescent="0.2">
      <c r="A22" s="156" t="s">
        <v>148</v>
      </c>
      <c r="B22" s="157">
        <v>40365</v>
      </c>
      <c r="C22" s="158" t="s">
        <v>128</v>
      </c>
      <c r="D22" s="157">
        <v>40393</v>
      </c>
      <c r="E22" s="159">
        <v>40424</v>
      </c>
      <c r="F22" s="157">
        <v>40456</v>
      </c>
      <c r="G22" s="157">
        <v>40486</v>
      </c>
      <c r="H22" s="157">
        <v>40518</v>
      </c>
      <c r="I22" s="157">
        <v>40546</v>
      </c>
      <c r="J22" s="157">
        <v>40577</v>
      </c>
      <c r="K22" s="161" t="s">
        <v>129</v>
      </c>
      <c r="L22" s="160">
        <v>40637</v>
      </c>
      <c r="M22" s="160">
        <v>40668</v>
      </c>
      <c r="N22" s="160">
        <v>40700</v>
      </c>
      <c r="O22" s="157">
        <v>40729</v>
      </c>
      <c r="P22" s="161" t="s">
        <v>129</v>
      </c>
      <c r="Q22" s="160">
        <v>40792</v>
      </c>
      <c r="R22" s="160">
        <v>40823</v>
      </c>
      <c r="S22" s="157">
        <v>40851</v>
      </c>
      <c r="T22" s="157">
        <v>40883</v>
      </c>
      <c r="U22" s="157">
        <v>40913</v>
      </c>
      <c r="V22" s="157">
        <v>40946</v>
      </c>
      <c r="W22" s="157">
        <v>40974</v>
      </c>
      <c r="X22" s="157">
        <v>41002</v>
      </c>
      <c r="Y22" s="161" t="s">
        <v>129</v>
      </c>
      <c r="Z22" s="157">
        <v>41064</v>
      </c>
      <c r="AA22" s="157">
        <v>41092</v>
      </c>
      <c r="AB22" s="160">
        <v>41123</v>
      </c>
      <c r="AC22" s="157">
        <v>41156</v>
      </c>
      <c r="AD22" s="161"/>
      <c r="AE22" s="157">
        <v>41219</v>
      </c>
      <c r="AF22" s="157">
        <v>41248</v>
      </c>
      <c r="AG22" s="157">
        <v>41284</v>
      </c>
      <c r="AH22" s="160">
        <v>41313</v>
      </c>
      <c r="AI22" s="161" t="s">
        <v>129</v>
      </c>
      <c r="AJ22" s="157">
        <v>41368</v>
      </c>
      <c r="AK22" s="157">
        <v>41401</v>
      </c>
      <c r="AL22" s="161" t="s">
        <v>129</v>
      </c>
      <c r="AM22" s="157">
        <v>41463</v>
      </c>
      <c r="AN22" s="160">
        <v>41492</v>
      </c>
      <c r="AO22" s="157">
        <v>41521</v>
      </c>
      <c r="AP22" s="157">
        <v>41555</v>
      </c>
      <c r="AQ22" s="160">
        <v>41584</v>
      </c>
      <c r="AR22" s="160">
        <v>41617</v>
      </c>
      <c r="AS22" s="160">
        <v>41648</v>
      </c>
      <c r="AT22" s="160">
        <v>41674</v>
      </c>
      <c r="AU22" s="160">
        <v>41708</v>
      </c>
      <c r="AV22" s="160">
        <v>41732</v>
      </c>
      <c r="AW22" s="160" t="s">
        <v>149</v>
      </c>
    </row>
    <row r="23" spans="1:49" x14ac:dyDescent="0.2">
      <c r="A23" s="156" t="s">
        <v>150</v>
      </c>
      <c r="B23" s="157"/>
      <c r="C23" s="158"/>
      <c r="D23" s="157"/>
      <c r="E23" s="159"/>
      <c r="F23" s="157"/>
      <c r="G23" s="157"/>
      <c r="H23" s="157"/>
      <c r="I23" s="157"/>
      <c r="J23" s="157"/>
      <c r="K23" s="161"/>
      <c r="L23" s="160"/>
      <c r="M23" s="160"/>
      <c r="N23" s="160"/>
      <c r="O23" s="157"/>
      <c r="P23" s="161"/>
      <c r="Q23" s="160"/>
      <c r="R23" s="160"/>
      <c r="S23" s="157"/>
      <c r="T23" s="157"/>
      <c r="U23" s="157">
        <v>40912</v>
      </c>
      <c r="V23" s="157">
        <v>40945</v>
      </c>
      <c r="W23" s="157">
        <v>40982</v>
      </c>
      <c r="X23" s="157">
        <v>41011</v>
      </c>
      <c r="Y23" s="157">
        <v>41038</v>
      </c>
      <c r="Z23" s="157">
        <v>41071</v>
      </c>
      <c r="AA23" s="162">
        <v>41157</v>
      </c>
      <c r="AB23" s="161" t="s">
        <v>129</v>
      </c>
      <c r="AC23" s="161" t="s">
        <v>129</v>
      </c>
      <c r="AD23" s="157">
        <v>41193</v>
      </c>
      <c r="AE23" s="157">
        <v>41228</v>
      </c>
      <c r="AF23" s="157">
        <v>41253</v>
      </c>
      <c r="AG23" s="157">
        <v>41284</v>
      </c>
      <c r="AH23" s="160">
        <v>41311</v>
      </c>
      <c r="AI23" s="157">
        <v>41341</v>
      </c>
      <c r="AJ23" s="157">
        <v>41375</v>
      </c>
      <c r="AK23" s="157">
        <v>41403</v>
      </c>
      <c r="AL23" s="160">
        <v>41438</v>
      </c>
      <c r="AM23" s="157">
        <v>41465</v>
      </c>
      <c r="AN23" s="161" t="s">
        <v>129</v>
      </c>
      <c r="AO23" s="157">
        <v>41530</v>
      </c>
      <c r="AP23" s="165">
        <v>41557</v>
      </c>
      <c r="AQ23" s="160">
        <v>41586</v>
      </c>
      <c r="AR23" s="160">
        <v>41617</v>
      </c>
      <c r="AS23" s="160">
        <v>41652</v>
      </c>
      <c r="AT23" s="160">
        <v>41680</v>
      </c>
      <c r="AU23" s="160">
        <v>41709</v>
      </c>
      <c r="AV23" s="160">
        <v>41737</v>
      </c>
      <c r="AW23" s="160">
        <v>41771</v>
      </c>
    </row>
    <row r="24" spans="1:49" x14ac:dyDescent="0.2">
      <c r="A24" s="156" t="s">
        <v>151</v>
      </c>
      <c r="B24" s="157"/>
      <c r="C24" s="158"/>
      <c r="D24" s="157"/>
      <c r="E24" s="159"/>
      <c r="F24" s="157"/>
      <c r="G24" s="157"/>
      <c r="H24" s="157"/>
      <c r="I24" s="157"/>
      <c r="J24" s="157"/>
      <c r="K24" s="161"/>
      <c r="L24" s="160"/>
      <c r="M24" s="160"/>
      <c r="N24" s="160"/>
      <c r="O24" s="157"/>
      <c r="P24" s="161"/>
      <c r="Q24" s="160"/>
      <c r="R24" s="160"/>
      <c r="S24" s="157"/>
      <c r="T24" s="157"/>
      <c r="U24" s="157"/>
      <c r="V24" s="157"/>
      <c r="W24" s="157"/>
      <c r="X24" s="157"/>
      <c r="Y24" s="157"/>
      <c r="Z24" s="157"/>
      <c r="AA24" s="162"/>
      <c r="AB24" s="161"/>
      <c r="AC24" s="161"/>
      <c r="AD24" s="157"/>
      <c r="AE24" s="157"/>
      <c r="AF24" s="157"/>
      <c r="AG24" s="157"/>
      <c r="AH24" s="160"/>
      <c r="AI24" s="157">
        <v>41338</v>
      </c>
      <c r="AJ24" s="157">
        <v>41366</v>
      </c>
      <c r="AK24" s="157">
        <v>41400</v>
      </c>
      <c r="AL24" s="160">
        <v>41429</v>
      </c>
      <c r="AM24" s="157">
        <v>41463</v>
      </c>
      <c r="AN24" s="160">
        <v>41500</v>
      </c>
      <c r="AO24" s="157">
        <v>41521</v>
      </c>
      <c r="AP24" s="157">
        <v>41555</v>
      </c>
      <c r="AQ24" s="160">
        <v>41583</v>
      </c>
      <c r="AR24" s="160">
        <v>41619</v>
      </c>
      <c r="AS24" s="160">
        <v>41652</v>
      </c>
      <c r="AT24" s="160">
        <v>41680</v>
      </c>
      <c r="AU24" s="160">
        <v>41711</v>
      </c>
      <c r="AV24" s="160">
        <v>41738</v>
      </c>
      <c r="AW24" s="160">
        <v>41772</v>
      </c>
    </row>
    <row r="25" spans="1:49" x14ac:dyDescent="0.2">
      <c r="B25" s="157"/>
      <c r="C25" s="158"/>
      <c r="D25" s="157"/>
      <c r="E25" s="159"/>
      <c r="F25" s="157"/>
      <c r="G25" s="157"/>
      <c r="H25" s="157"/>
      <c r="I25" s="157"/>
      <c r="J25" s="157"/>
      <c r="K25" s="161"/>
      <c r="L25" s="160"/>
      <c r="M25" s="160"/>
      <c r="N25" s="160"/>
      <c r="O25" s="157"/>
      <c r="P25" s="161"/>
      <c r="Q25" s="160"/>
      <c r="R25" s="160"/>
      <c r="S25" s="157"/>
      <c r="T25" s="157"/>
      <c r="U25" s="157"/>
      <c r="V25" s="157"/>
      <c r="W25" s="161"/>
      <c r="X25" s="161"/>
      <c r="Y25" s="161"/>
      <c r="AA25" s="161"/>
      <c r="AC25" s="161"/>
      <c r="AD25" s="161"/>
      <c r="AE25" s="161"/>
      <c r="AG25" s="161"/>
      <c r="AI25" s="161"/>
      <c r="AJ25" s="161"/>
      <c r="AK25" s="161"/>
      <c r="AM25" s="161"/>
      <c r="AO25" s="161"/>
      <c r="AP25" s="161"/>
    </row>
    <row r="26" spans="1:49" x14ac:dyDescent="0.2">
      <c r="A26" s="156" t="s">
        <v>152</v>
      </c>
      <c r="B26" s="161" t="s">
        <v>129</v>
      </c>
      <c r="C26" s="158" t="s">
        <v>128</v>
      </c>
      <c r="D26" s="165" t="s">
        <v>129</v>
      </c>
      <c r="E26" s="159">
        <v>40424</v>
      </c>
      <c r="F26" s="157">
        <v>40456</v>
      </c>
      <c r="G26" s="157">
        <v>40487</v>
      </c>
      <c r="H26" s="157">
        <v>40521</v>
      </c>
      <c r="I26" s="157">
        <v>40547</v>
      </c>
      <c r="J26" s="157">
        <v>40577</v>
      </c>
      <c r="K26" s="157">
        <v>40610</v>
      </c>
      <c r="L26" s="160">
        <v>40634</v>
      </c>
      <c r="M26" s="160">
        <v>40669</v>
      </c>
      <c r="N26" s="160">
        <v>40700</v>
      </c>
      <c r="O26" s="162">
        <v>40749</v>
      </c>
      <c r="P26" s="161" t="s">
        <v>129</v>
      </c>
      <c r="Q26" s="160">
        <v>40788</v>
      </c>
      <c r="R26" s="160">
        <v>40822</v>
      </c>
      <c r="S26" s="157">
        <v>40850</v>
      </c>
      <c r="T26" s="157">
        <v>40884</v>
      </c>
      <c r="U26" s="161" t="s">
        <v>129</v>
      </c>
      <c r="V26" s="157">
        <v>40946</v>
      </c>
      <c r="W26" s="157">
        <v>40974</v>
      </c>
      <c r="X26" s="157">
        <v>41002</v>
      </c>
      <c r="Y26" s="157">
        <v>41032</v>
      </c>
      <c r="Z26" s="157">
        <v>41066</v>
      </c>
      <c r="AA26" s="161" t="s">
        <v>129</v>
      </c>
      <c r="AB26" s="161" t="s">
        <v>129</v>
      </c>
      <c r="AC26" s="161" t="s">
        <v>129</v>
      </c>
      <c r="AD26" s="157">
        <v>41186</v>
      </c>
      <c r="AE26" s="157">
        <v>41219</v>
      </c>
      <c r="AF26" s="157">
        <v>41249</v>
      </c>
      <c r="AG26" s="157">
        <v>41283</v>
      </c>
      <c r="AH26" s="160">
        <v>41309</v>
      </c>
      <c r="AI26" s="157">
        <v>41341</v>
      </c>
      <c r="AJ26" s="161" t="s">
        <v>129</v>
      </c>
      <c r="AK26" s="157">
        <v>41402</v>
      </c>
      <c r="AL26" s="160">
        <v>41430</v>
      </c>
      <c r="AM26" s="161" t="s">
        <v>129</v>
      </c>
      <c r="AN26" s="161" t="s">
        <v>129</v>
      </c>
      <c r="AO26" s="157">
        <v>41523</v>
      </c>
      <c r="AP26" s="157">
        <v>41551</v>
      </c>
      <c r="AQ26" s="160">
        <v>41582</v>
      </c>
      <c r="AR26" s="160">
        <v>41619</v>
      </c>
      <c r="AS26" s="160">
        <v>41647</v>
      </c>
      <c r="AT26" s="160">
        <v>41674</v>
      </c>
      <c r="AU26" s="160">
        <v>41709</v>
      </c>
      <c r="AV26" s="168">
        <v>41738</v>
      </c>
      <c r="AW26" s="160">
        <v>41765</v>
      </c>
    </row>
    <row r="27" spans="1:49" x14ac:dyDescent="0.2">
      <c r="A27" s="156" t="s">
        <v>153</v>
      </c>
      <c r="B27" s="162">
        <v>40357</v>
      </c>
      <c r="C27" s="169" t="s">
        <v>128</v>
      </c>
      <c r="D27" s="161" t="s">
        <v>129</v>
      </c>
      <c r="E27" s="170" t="s">
        <v>129</v>
      </c>
      <c r="F27" s="157">
        <v>40462</v>
      </c>
      <c r="G27" s="157">
        <v>40486</v>
      </c>
      <c r="H27" s="157">
        <v>40518</v>
      </c>
      <c r="I27" s="157">
        <v>40548</v>
      </c>
      <c r="J27" s="157">
        <v>40581</v>
      </c>
      <c r="K27" s="157">
        <v>40609</v>
      </c>
      <c r="L27" s="160">
        <v>40637</v>
      </c>
      <c r="M27" s="160">
        <v>40668</v>
      </c>
      <c r="N27" s="160">
        <v>40702</v>
      </c>
      <c r="O27" s="161" t="s">
        <v>129</v>
      </c>
      <c r="P27" s="161" t="s">
        <v>129</v>
      </c>
      <c r="Q27" s="160">
        <v>40793</v>
      </c>
      <c r="R27" s="161" t="s">
        <v>129</v>
      </c>
      <c r="S27" s="161" t="s">
        <v>129</v>
      </c>
      <c r="T27" s="157">
        <v>40882</v>
      </c>
      <c r="U27" s="161" t="s">
        <v>129</v>
      </c>
      <c r="V27" s="157">
        <v>40945</v>
      </c>
      <c r="W27" s="161" t="s">
        <v>129</v>
      </c>
      <c r="X27" s="157">
        <v>41010</v>
      </c>
      <c r="Y27" s="157">
        <v>41032</v>
      </c>
      <c r="Z27" s="157">
        <v>41066</v>
      </c>
      <c r="AA27" s="161" t="s">
        <v>129</v>
      </c>
      <c r="AB27" s="161" t="s">
        <v>129</v>
      </c>
      <c r="AC27" s="161" t="s">
        <v>129</v>
      </c>
      <c r="AD27" s="157">
        <v>41190</v>
      </c>
      <c r="AE27" s="157">
        <v>41220</v>
      </c>
      <c r="AF27" s="157">
        <v>41248</v>
      </c>
      <c r="AG27" s="157">
        <v>41283</v>
      </c>
      <c r="AH27" s="160">
        <v>41312</v>
      </c>
      <c r="AI27" s="161" t="s">
        <v>129</v>
      </c>
      <c r="AJ27" s="157">
        <v>41367</v>
      </c>
      <c r="AK27" s="157">
        <v>41401</v>
      </c>
      <c r="AL27" s="160">
        <v>41430</v>
      </c>
      <c r="AM27" s="161" t="s">
        <v>129</v>
      </c>
      <c r="AN27" s="161" t="s">
        <v>129</v>
      </c>
      <c r="AO27" s="161" t="s">
        <v>129</v>
      </c>
      <c r="AP27" s="161" t="s">
        <v>129</v>
      </c>
      <c r="AQ27" s="157" t="s">
        <v>129</v>
      </c>
      <c r="AR27" s="160">
        <v>41617</v>
      </c>
      <c r="AS27" s="160">
        <v>41645</v>
      </c>
      <c r="AT27" s="160">
        <v>41675</v>
      </c>
      <c r="AU27" s="160">
        <v>41708</v>
      </c>
      <c r="AV27" s="160">
        <v>41732</v>
      </c>
      <c r="AW27" s="160">
        <v>41764</v>
      </c>
    </row>
    <row r="28" spans="1:49" x14ac:dyDescent="0.2">
      <c r="A28" s="156" t="s">
        <v>154</v>
      </c>
      <c r="B28" s="162"/>
      <c r="C28" s="169"/>
      <c r="D28" s="161"/>
      <c r="E28" s="170"/>
      <c r="F28" s="157"/>
      <c r="G28" s="157"/>
      <c r="H28" s="157"/>
      <c r="I28" s="157"/>
      <c r="J28" s="157"/>
      <c r="K28" s="157"/>
      <c r="L28" s="160"/>
      <c r="M28" s="160"/>
      <c r="N28" s="160"/>
      <c r="O28" s="161"/>
      <c r="P28" s="161"/>
      <c r="Q28" s="160"/>
      <c r="R28" s="161"/>
      <c r="S28" s="161"/>
      <c r="T28" s="157"/>
      <c r="V28" s="157"/>
      <c r="W28" s="161"/>
      <c r="X28" s="157"/>
      <c r="Y28" s="157"/>
      <c r="Z28" s="157"/>
      <c r="AA28" s="161"/>
      <c r="AB28" s="161"/>
      <c r="AC28" s="161"/>
      <c r="AD28" s="157"/>
      <c r="AE28" s="157"/>
      <c r="AF28" s="157"/>
      <c r="AG28" s="157"/>
      <c r="AH28" s="160"/>
      <c r="AI28" s="161"/>
      <c r="AJ28" s="157"/>
      <c r="AK28" s="157"/>
      <c r="AL28" s="160"/>
      <c r="AM28" s="161"/>
      <c r="AN28" s="161"/>
      <c r="AO28" s="161"/>
      <c r="AP28" s="161"/>
      <c r="AQ28" s="157"/>
      <c r="AT28" s="160">
        <v>41680</v>
      </c>
      <c r="AU28" s="167">
        <v>41718</v>
      </c>
      <c r="AV28" s="167">
        <v>41754</v>
      </c>
      <c r="AW28" s="160">
        <v>41768</v>
      </c>
    </row>
    <row r="29" spans="1:49" x14ac:dyDescent="0.2">
      <c r="A29" s="156" t="s">
        <v>155</v>
      </c>
      <c r="B29" s="162">
        <v>40421</v>
      </c>
      <c r="C29" s="158" t="s">
        <v>128</v>
      </c>
      <c r="D29" s="161" t="s">
        <v>129</v>
      </c>
      <c r="E29" s="159">
        <v>40424</v>
      </c>
      <c r="F29" s="157">
        <v>40455</v>
      </c>
      <c r="G29" s="157">
        <v>40491</v>
      </c>
      <c r="H29" s="157">
        <v>40519</v>
      </c>
      <c r="I29" s="162">
        <v>40561</v>
      </c>
      <c r="J29" s="157">
        <v>40577</v>
      </c>
      <c r="K29" s="157">
        <v>40609</v>
      </c>
      <c r="L29" s="160">
        <v>40634</v>
      </c>
      <c r="M29" s="160">
        <v>40669</v>
      </c>
      <c r="N29" s="160">
        <v>40700</v>
      </c>
      <c r="O29" s="161" t="s">
        <v>129</v>
      </c>
      <c r="P29" s="161" t="s">
        <v>129</v>
      </c>
      <c r="Q29" s="160">
        <v>40788</v>
      </c>
      <c r="R29" s="160">
        <v>40822</v>
      </c>
      <c r="S29" s="157">
        <v>40850</v>
      </c>
      <c r="T29" s="157">
        <v>40883</v>
      </c>
      <c r="U29" s="157">
        <v>40913</v>
      </c>
      <c r="V29" s="157">
        <v>40946</v>
      </c>
      <c r="W29" s="157">
        <v>40976</v>
      </c>
      <c r="X29" s="161" t="s">
        <v>129</v>
      </c>
      <c r="Y29" s="157">
        <v>41036</v>
      </c>
      <c r="Z29" s="157">
        <v>41065</v>
      </c>
      <c r="AA29" s="162">
        <v>41122</v>
      </c>
      <c r="AB29" s="161" t="s">
        <v>129</v>
      </c>
      <c r="AC29" s="161" t="s">
        <v>129</v>
      </c>
      <c r="AD29" s="157">
        <v>41187</v>
      </c>
      <c r="AE29" s="161" t="s">
        <v>129</v>
      </c>
      <c r="AF29" s="161" t="s">
        <v>129</v>
      </c>
      <c r="AG29" s="161" t="s">
        <v>129</v>
      </c>
      <c r="AH29" s="160">
        <v>41309</v>
      </c>
      <c r="AI29" s="157">
        <v>41338</v>
      </c>
      <c r="AJ29" s="161" t="s">
        <v>129</v>
      </c>
      <c r="AK29" s="157">
        <v>41404</v>
      </c>
      <c r="AL29" s="160">
        <v>41428</v>
      </c>
      <c r="AM29" s="157">
        <v>41463</v>
      </c>
      <c r="AN29" s="161" t="s">
        <v>129</v>
      </c>
      <c r="AO29" s="161" t="s">
        <v>129</v>
      </c>
      <c r="AP29" s="157">
        <v>41554</v>
      </c>
      <c r="AQ29" s="157" t="s">
        <v>129</v>
      </c>
      <c r="AR29" s="160">
        <v>41617</v>
      </c>
      <c r="AS29" s="160">
        <v>41645</v>
      </c>
      <c r="AT29" s="160">
        <v>41673</v>
      </c>
      <c r="AU29" s="160">
        <v>41705</v>
      </c>
      <c r="AV29" s="160">
        <v>41730</v>
      </c>
      <c r="AW29" s="160">
        <v>41766</v>
      </c>
    </row>
    <row r="30" spans="1:49" x14ac:dyDescent="0.2">
      <c r="A30" s="156" t="s">
        <v>156</v>
      </c>
      <c r="B30" s="161" t="s">
        <v>129</v>
      </c>
      <c r="C30" s="169" t="s">
        <v>128</v>
      </c>
      <c r="D30" s="161" t="s">
        <v>129</v>
      </c>
      <c r="E30" s="159">
        <v>40435</v>
      </c>
      <c r="F30" s="157">
        <v>40455</v>
      </c>
      <c r="G30" s="157">
        <v>40491</v>
      </c>
      <c r="H30" s="157">
        <v>40521</v>
      </c>
      <c r="I30" s="157">
        <v>40546</v>
      </c>
      <c r="J30" s="157">
        <v>40581</v>
      </c>
      <c r="K30" s="157">
        <v>40609</v>
      </c>
      <c r="L30" s="160">
        <v>40634</v>
      </c>
      <c r="M30" s="160">
        <v>40672</v>
      </c>
      <c r="N30" s="160">
        <v>40700</v>
      </c>
      <c r="O30" s="161" t="s">
        <v>129</v>
      </c>
      <c r="P30" s="161" t="s">
        <v>129</v>
      </c>
      <c r="Q30" s="160">
        <v>40799</v>
      </c>
      <c r="R30" s="160">
        <v>40827</v>
      </c>
      <c r="S30" s="157">
        <v>40861</v>
      </c>
      <c r="T30" s="157">
        <v>40884</v>
      </c>
      <c r="U30" s="165">
        <v>40926</v>
      </c>
      <c r="V30" s="161" t="s">
        <v>129</v>
      </c>
      <c r="W30" s="157">
        <v>40974</v>
      </c>
      <c r="X30" s="157">
        <v>41010</v>
      </c>
      <c r="Y30" s="161" t="s">
        <v>129</v>
      </c>
      <c r="Z30" s="172" t="s">
        <v>157</v>
      </c>
      <c r="AA30" s="161" t="s">
        <v>129</v>
      </c>
      <c r="AB30" s="161" t="s">
        <v>129</v>
      </c>
      <c r="AC30" s="161" t="s">
        <v>129</v>
      </c>
      <c r="AD30" s="161" t="s">
        <v>129</v>
      </c>
      <c r="AE30" s="157">
        <v>41220</v>
      </c>
      <c r="AF30" s="157">
        <v>41250</v>
      </c>
      <c r="AG30" s="157">
        <v>41283</v>
      </c>
      <c r="AH30" s="160">
        <v>40947</v>
      </c>
      <c r="AI30" s="157">
        <v>41346</v>
      </c>
      <c r="AJ30" s="161" t="s">
        <v>129</v>
      </c>
      <c r="AK30" s="157">
        <v>41407</v>
      </c>
      <c r="AL30" s="160">
        <v>41429</v>
      </c>
      <c r="AM30" s="161" t="s">
        <v>129</v>
      </c>
      <c r="AN30" s="160">
        <v>41491</v>
      </c>
      <c r="AO30" s="161" t="s">
        <v>129</v>
      </c>
      <c r="AP30" s="161" t="s">
        <v>129</v>
      </c>
      <c r="AQ30" s="160">
        <v>41583</v>
      </c>
      <c r="AR30" s="160">
        <v>41619</v>
      </c>
      <c r="AS30" s="160">
        <v>41653</v>
      </c>
      <c r="AT30" s="160">
        <v>41675</v>
      </c>
      <c r="AU30" s="160">
        <v>41705</v>
      </c>
      <c r="AV30" s="160">
        <v>41730</v>
      </c>
      <c r="AW30" s="173">
        <v>41772</v>
      </c>
    </row>
    <row r="31" spans="1:49" x14ac:dyDescent="0.2">
      <c r="A31" s="156" t="s">
        <v>158</v>
      </c>
      <c r="B31" s="162">
        <v>40416</v>
      </c>
      <c r="C31" s="158" t="s">
        <v>128</v>
      </c>
      <c r="D31" s="161" t="s">
        <v>129</v>
      </c>
      <c r="E31" s="159">
        <v>40424</v>
      </c>
      <c r="F31" s="157">
        <v>40455</v>
      </c>
      <c r="G31" s="157">
        <v>40486</v>
      </c>
      <c r="H31" s="157">
        <v>40519</v>
      </c>
      <c r="I31" s="157">
        <v>40547</v>
      </c>
      <c r="J31" s="157">
        <v>40578</v>
      </c>
      <c r="K31" s="157">
        <v>40611</v>
      </c>
      <c r="L31" s="160">
        <v>40634</v>
      </c>
      <c r="M31" s="160">
        <v>40668</v>
      </c>
      <c r="N31" s="160">
        <v>40697</v>
      </c>
      <c r="O31" s="162">
        <v>40749</v>
      </c>
      <c r="P31" s="161" t="s">
        <v>129</v>
      </c>
      <c r="Q31" s="160">
        <v>40792</v>
      </c>
      <c r="R31" s="168">
        <v>40822</v>
      </c>
      <c r="S31" s="157">
        <v>40851</v>
      </c>
      <c r="T31" s="157">
        <v>40883</v>
      </c>
      <c r="U31" s="157">
        <v>40912</v>
      </c>
      <c r="V31" s="157">
        <v>40946</v>
      </c>
      <c r="W31" s="157">
        <v>40974</v>
      </c>
      <c r="X31" s="157">
        <v>41002</v>
      </c>
      <c r="Y31" s="157">
        <v>41032</v>
      </c>
      <c r="Z31" s="172" t="s">
        <v>157</v>
      </c>
      <c r="AA31" s="157">
        <v>41092</v>
      </c>
      <c r="AB31" s="161" t="s">
        <v>129</v>
      </c>
      <c r="AC31" s="157">
        <v>41158</v>
      </c>
      <c r="AD31" s="157">
        <v>41186</v>
      </c>
      <c r="AE31" s="157">
        <v>41228</v>
      </c>
      <c r="AF31" s="157">
        <v>41247</v>
      </c>
      <c r="AG31" s="157">
        <v>41282</v>
      </c>
      <c r="AH31" s="160">
        <v>41311</v>
      </c>
      <c r="AI31" s="157">
        <v>41338</v>
      </c>
      <c r="AJ31" s="157">
        <v>41367</v>
      </c>
      <c r="AK31" s="157">
        <v>41401</v>
      </c>
      <c r="AL31" s="160">
        <v>41429</v>
      </c>
      <c r="AM31" s="161" t="s">
        <v>129</v>
      </c>
      <c r="AN31" s="167">
        <v>41521</v>
      </c>
      <c r="AO31" s="165">
        <v>41521</v>
      </c>
      <c r="AP31" s="165">
        <v>41561</v>
      </c>
      <c r="AQ31" s="160">
        <v>41583</v>
      </c>
      <c r="AR31" s="160">
        <v>41617</v>
      </c>
      <c r="AS31" s="160">
        <v>41645</v>
      </c>
      <c r="AT31" s="160">
        <v>41674</v>
      </c>
      <c r="AU31" s="160">
        <v>41705</v>
      </c>
      <c r="AV31" s="160">
        <v>41730</v>
      </c>
      <c r="AW31" s="160">
        <v>41765</v>
      </c>
    </row>
    <row r="32" spans="1:49" x14ac:dyDescent="0.2">
      <c r="A32" s="156" t="s">
        <v>159</v>
      </c>
      <c r="B32" s="162">
        <v>40416</v>
      </c>
      <c r="C32" s="158" t="s">
        <v>128</v>
      </c>
      <c r="D32" s="161" t="s">
        <v>129</v>
      </c>
      <c r="E32" s="159">
        <v>40424</v>
      </c>
      <c r="F32" s="157">
        <v>40463</v>
      </c>
      <c r="G32" s="157">
        <v>40494</v>
      </c>
      <c r="H32" s="165">
        <v>40527</v>
      </c>
      <c r="I32" s="157">
        <v>40546</v>
      </c>
      <c r="J32" s="157">
        <v>40578</v>
      </c>
      <c r="K32" s="157">
        <v>40613</v>
      </c>
      <c r="L32" s="171">
        <v>40652</v>
      </c>
      <c r="M32" s="171">
        <v>40702</v>
      </c>
      <c r="N32" s="160">
        <v>40702</v>
      </c>
      <c r="O32" s="162">
        <v>40777</v>
      </c>
      <c r="P32" s="161" t="s">
        <v>129</v>
      </c>
      <c r="Q32" s="160">
        <v>40801</v>
      </c>
      <c r="R32" s="160">
        <v>40833</v>
      </c>
      <c r="S32" s="165">
        <v>40865</v>
      </c>
      <c r="T32" s="157">
        <v>40893</v>
      </c>
      <c r="U32" s="165">
        <v>40562</v>
      </c>
      <c r="V32" s="157">
        <v>40955</v>
      </c>
      <c r="W32" s="162">
        <v>40984</v>
      </c>
      <c r="X32" s="157">
        <v>41018</v>
      </c>
      <c r="Y32" s="157">
        <v>41042</v>
      </c>
      <c r="Z32" s="165">
        <v>41066</v>
      </c>
      <c r="AA32" s="162">
        <v>41248</v>
      </c>
      <c r="AB32" s="161" t="s">
        <v>129</v>
      </c>
      <c r="AC32" s="162">
        <v>41178</v>
      </c>
      <c r="AD32" s="157">
        <v>41187</v>
      </c>
      <c r="AE32" s="157">
        <v>41228</v>
      </c>
      <c r="AF32" s="157">
        <v>41257</v>
      </c>
      <c r="AG32" s="157">
        <v>41291</v>
      </c>
      <c r="AH32" s="171">
        <v>41407</v>
      </c>
      <c r="AI32" s="157">
        <v>41348</v>
      </c>
      <c r="AJ32" s="166">
        <v>41381</v>
      </c>
      <c r="AK32" s="157">
        <v>41407</v>
      </c>
      <c r="AL32" s="160">
        <v>41430</v>
      </c>
      <c r="AM32" s="161" t="s">
        <v>129</v>
      </c>
      <c r="AN32" s="161" t="s">
        <v>129</v>
      </c>
      <c r="AO32" s="157">
        <v>41530</v>
      </c>
      <c r="AP32" s="165">
        <v>41562</v>
      </c>
      <c r="AQ32" s="160">
        <v>41593</v>
      </c>
      <c r="AR32" s="167">
        <v>41635</v>
      </c>
      <c r="AS32" s="160">
        <v>41654</v>
      </c>
      <c r="AT32" s="160">
        <v>41684</v>
      </c>
      <c r="AU32" s="168">
        <v>41712</v>
      </c>
      <c r="AV32" s="168">
        <v>41744</v>
      </c>
      <c r="AW32" s="160">
        <v>41773</v>
      </c>
    </row>
    <row r="33" spans="1:49" x14ac:dyDescent="0.2">
      <c r="A33" s="156" t="s">
        <v>160</v>
      </c>
      <c r="B33" s="157">
        <v>40365</v>
      </c>
      <c r="C33" s="158" t="s">
        <v>128</v>
      </c>
      <c r="D33" s="162">
        <v>40420</v>
      </c>
      <c r="E33" s="159">
        <v>40428</v>
      </c>
      <c r="F33" s="157">
        <v>40456</v>
      </c>
      <c r="G33" s="157">
        <v>40491</v>
      </c>
      <c r="H33" s="161" t="s">
        <v>129</v>
      </c>
      <c r="I33" s="157">
        <v>40547</v>
      </c>
      <c r="J33" s="157">
        <v>40577</v>
      </c>
      <c r="K33" s="157">
        <v>40612</v>
      </c>
      <c r="L33" s="171">
        <v>40659</v>
      </c>
      <c r="M33" s="160">
        <v>40673</v>
      </c>
      <c r="N33" s="160">
        <v>40702</v>
      </c>
      <c r="O33" s="161" t="s">
        <v>129</v>
      </c>
      <c r="P33" s="161" t="s">
        <v>129</v>
      </c>
      <c r="Q33" s="161" t="s">
        <v>129</v>
      </c>
      <c r="R33" s="171">
        <v>40834</v>
      </c>
      <c r="S33" s="157">
        <v>40855</v>
      </c>
      <c r="T33" s="157">
        <v>40891</v>
      </c>
      <c r="U33" s="157">
        <v>40912</v>
      </c>
      <c r="V33" s="157">
        <v>40945</v>
      </c>
      <c r="W33" s="161" t="s">
        <v>129</v>
      </c>
      <c r="X33" s="161" t="s">
        <v>129</v>
      </c>
      <c r="Y33" s="157">
        <v>41032</v>
      </c>
      <c r="Z33" s="157">
        <v>41066</v>
      </c>
      <c r="AA33" s="162">
        <v>41135</v>
      </c>
      <c r="AB33" s="161" t="s">
        <v>129</v>
      </c>
      <c r="AC33" s="157">
        <v>41156</v>
      </c>
      <c r="AD33" s="161" t="s">
        <v>129</v>
      </c>
      <c r="AE33" s="157">
        <v>41221</v>
      </c>
      <c r="AF33" s="157">
        <v>41248</v>
      </c>
      <c r="AG33" s="157">
        <v>41282</v>
      </c>
      <c r="AH33" s="160">
        <v>41310</v>
      </c>
      <c r="AI33" s="157">
        <v>41340</v>
      </c>
      <c r="AJ33" s="161" t="s">
        <v>129</v>
      </c>
      <c r="AK33" s="157">
        <v>41401</v>
      </c>
      <c r="AL33" s="160">
        <v>41430</v>
      </c>
      <c r="AM33" s="161" t="s">
        <v>129</v>
      </c>
      <c r="AN33" s="160">
        <v>41494</v>
      </c>
      <c r="AO33" s="157">
        <v>41521</v>
      </c>
      <c r="AP33" s="165">
        <v>41556</v>
      </c>
      <c r="AQ33" s="157" t="s">
        <v>129</v>
      </c>
      <c r="AR33" s="160">
        <v>41618</v>
      </c>
      <c r="AS33" s="160">
        <v>41647</v>
      </c>
      <c r="AT33" s="160">
        <v>41684</v>
      </c>
      <c r="AU33" s="168">
        <v>41705</v>
      </c>
      <c r="AV33" s="160">
        <v>41731</v>
      </c>
      <c r="AW33" s="160">
        <v>41766</v>
      </c>
    </row>
    <row r="34" spans="1:49" hidden="1" x14ac:dyDescent="0.2">
      <c r="A34" s="156" t="s">
        <v>161</v>
      </c>
      <c r="B34" s="161" t="s">
        <v>129</v>
      </c>
      <c r="C34" s="158" t="s">
        <v>128</v>
      </c>
      <c r="D34" s="162">
        <v>40416</v>
      </c>
      <c r="E34" s="159">
        <v>40424</v>
      </c>
      <c r="F34" s="157">
        <v>40455</v>
      </c>
      <c r="G34" s="157">
        <v>40487</v>
      </c>
      <c r="H34" s="157">
        <v>40519</v>
      </c>
      <c r="I34" s="157">
        <v>40547</v>
      </c>
      <c r="J34" s="157">
        <v>40577</v>
      </c>
      <c r="K34" s="157">
        <v>40610</v>
      </c>
      <c r="L34" s="160">
        <v>40634</v>
      </c>
      <c r="M34" s="160">
        <v>40668</v>
      </c>
      <c r="N34" s="160">
        <v>40697</v>
      </c>
      <c r="O34" s="157">
        <v>40729</v>
      </c>
      <c r="P34" s="157">
        <v>40770</v>
      </c>
      <c r="Q34" s="160">
        <v>40788</v>
      </c>
      <c r="R34" s="160">
        <v>40822</v>
      </c>
      <c r="S34" s="157">
        <v>40850</v>
      </c>
      <c r="T34" s="157">
        <v>40884</v>
      </c>
      <c r="U34" s="161" t="s">
        <v>129</v>
      </c>
      <c r="V34" s="157">
        <v>40945</v>
      </c>
      <c r="W34" s="157">
        <v>40974</v>
      </c>
      <c r="X34" s="157">
        <v>41009</v>
      </c>
      <c r="Y34" s="161" t="s">
        <v>129</v>
      </c>
      <c r="Z34" s="157">
        <v>41065</v>
      </c>
      <c r="AA34" s="161" t="s">
        <v>129</v>
      </c>
      <c r="AB34" s="160">
        <v>41128</v>
      </c>
      <c r="AC34" s="157">
        <v>41156</v>
      </c>
      <c r="AD34" s="157">
        <v>41187</v>
      </c>
      <c r="AE34" s="157">
        <v>41218</v>
      </c>
      <c r="AF34" s="157">
        <v>41247</v>
      </c>
      <c r="AG34" s="157">
        <v>41282</v>
      </c>
      <c r="AH34" s="160">
        <v>41309</v>
      </c>
      <c r="AI34" s="157">
        <v>41338</v>
      </c>
      <c r="AJ34" s="161" t="s">
        <v>129</v>
      </c>
      <c r="AK34" s="161" t="s">
        <v>129</v>
      </c>
      <c r="AL34" s="160">
        <v>41428</v>
      </c>
      <c r="AM34" s="161" t="s">
        <v>129</v>
      </c>
      <c r="AO34" s="161"/>
      <c r="AP34" s="161"/>
    </row>
    <row r="35" spans="1:49" x14ac:dyDescent="0.2">
      <c r="A35" s="156" t="s">
        <v>162</v>
      </c>
      <c r="B35" s="161" t="s">
        <v>129</v>
      </c>
      <c r="C35" s="169" t="s">
        <v>128</v>
      </c>
      <c r="D35" s="161" t="s">
        <v>129</v>
      </c>
      <c r="E35" s="170" t="s">
        <v>129</v>
      </c>
      <c r="F35" s="161" t="s">
        <v>129</v>
      </c>
      <c r="G35" s="161" t="s">
        <v>129</v>
      </c>
      <c r="H35" s="165">
        <v>40526</v>
      </c>
      <c r="I35" s="157">
        <v>40548</v>
      </c>
      <c r="J35" s="161" t="s">
        <v>129</v>
      </c>
      <c r="K35" s="161" t="s">
        <v>129</v>
      </c>
      <c r="L35" s="160">
        <v>40634</v>
      </c>
      <c r="M35" s="161" t="s">
        <v>129</v>
      </c>
      <c r="N35" s="160">
        <v>40697</v>
      </c>
      <c r="O35" s="161" t="s">
        <v>129</v>
      </c>
      <c r="P35" s="161" t="s">
        <v>129</v>
      </c>
      <c r="Q35" s="161" t="s">
        <v>129</v>
      </c>
      <c r="R35" s="160">
        <v>40822</v>
      </c>
      <c r="S35" s="161" t="s">
        <v>129</v>
      </c>
      <c r="T35" s="157">
        <v>40883</v>
      </c>
      <c r="U35" s="157">
        <v>40920</v>
      </c>
      <c r="V35" s="161" t="s">
        <v>129</v>
      </c>
      <c r="W35" s="161" t="s">
        <v>129</v>
      </c>
      <c r="X35" s="161" t="s">
        <v>129</v>
      </c>
      <c r="Y35" s="157">
        <v>41032</v>
      </c>
      <c r="Z35" s="161" t="s">
        <v>129</v>
      </c>
      <c r="AA35" s="161" t="s">
        <v>129</v>
      </c>
      <c r="AB35" s="161" t="s">
        <v>129</v>
      </c>
      <c r="AC35" s="161" t="s">
        <v>129</v>
      </c>
      <c r="AD35" s="162">
        <v>41228</v>
      </c>
      <c r="AE35" s="161" t="s">
        <v>129</v>
      </c>
      <c r="AF35" s="161" t="s">
        <v>129</v>
      </c>
      <c r="AG35" s="157">
        <v>41283</v>
      </c>
      <c r="AH35" s="160">
        <v>41309</v>
      </c>
      <c r="AI35" s="161" t="s">
        <v>129</v>
      </c>
      <c r="AJ35" s="161" t="s">
        <v>129</v>
      </c>
      <c r="AK35" s="161" t="s">
        <v>129</v>
      </c>
      <c r="AL35" s="160">
        <v>41429</v>
      </c>
      <c r="AM35" s="161" t="s">
        <v>129</v>
      </c>
      <c r="AN35" s="161" t="s">
        <v>129</v>
      </c>
      <c r="AO35" s="161" t="s">
        <v>129</v>
      </c>
      <c r="AP35" s="157">
        <v>41551</v>
      </c>
      <c r="AQ35" s="160">
        <v>41584</v>
      </c>
      <c r="AR35" s="167">
        <v>41626</v>
      </c>
      <c r="AS35" s="160">
        <v>41647</v>
      </c>
      <c r="AT35" s="160">
        <v>41673</v>
      </c>
      <c r="AU35" s="160">
        <v>41705</v>
      </c>
      <c r="AV35" s="160">
        <v>41736</v>
      </c>
      <c r="AW35" s="160">
        <v>41764</v>
      </c>
    </row>
    <row r="36" spans="1:49" x14ac:dyDescent="0.2">
      <c r="A36" s="156" t="s">
        <v>163</v>
      </c>
      <c r="B36" s="161" t="s">
        <v>129</v>
      </c>
      <c r="C36" s="158" t="s">
        <v>128</v>
      </c>
      <c r="D36" s="161" t="s">
        <v>129</v>
      </c>
      <c r="E36" s="159">
        <v>40424</v>
      </c>
      <c r="F36" s="157">
        <v>40455</v>
      </c>
      <c r="G36" s="157">
        <v>40486</v>
      </c>
      <c r="H36" s="157">
        <v>40519</v>
      </c>
      <c r="I36" s="157">
        <v>40547</v>
      </c>
      <c r="J36" s="157">
        <v>40577</v>
      </c>
      <c r="K36" s="157">
        <v>40610</v>
      </c>
      <c r="L36" s="160">
        <v>40634</v>
      </c>
      <c r="M36" s="160">
        <v>40668</v>
      </c>
      <c r="N36" s="160">
        <v>40700</v>
      </c>
      <c r="O36" s="162">
        <v>40749</v>
      </c>
      <c r="P36" s="162">
        <v>40785</v>
      </c>
      <c r="Q36" s="160">
        <v>40792</v>
      </c>
      <c r="R36" s="160">
        <v>40823</v>
      </c>
      <c r="S36" s="157">
        <v>40851</v>
      </c>
      <c r="T36" s="157">
        <v>40883</v>
      </c>
      <c r="U36" s="157">
        <v>40912</v>
      </c>
      <c r="V36" s="161" t="s">
        <v>129</v>
      </c>
      <c r="W36" s="161" t="s">
        <v>129</v>
      </c>
      <c r="X36" s="157">
        <v>41002</v>
      </c>
      <c r="Y36" s="161" t="s">
        <v>129</v>
      </c>
      <c r="Z36" s="157">
        <v>41066</v>
      </c>
      <c r="AA36" s="162">
        <v>41122</v>
      </c>
      <c r="AB36" s="160">
        <v>41124</v>
      </c>
      <c r="AC36" s="161" t="s">
        <v>129</v>
      </c>
      <c r="AD36" s="157">
        <v>41190</v>
      </c>
      <c r="AE36" s="161" t="s">
        <v>129</v>
      </c>
      <c r="AF36" s="157">
        <v>41247</v>
      </c>
      <c r="AG36" s="161" t="s">
        <v>129</v>
      </c>
      <c r="AH36" s="160">
        <v>41309</v>
      </c>
      <c r="AI36" s="157">
        <v>41338</v>
      </c>
      <c r="AJ36" s="157">
        <v>41368</v>
      </c>
      <c r="AK36" s="161" t="s">
        <v>129</v>
      </c>
      <c r="AL36" s="160">
        <v>41428</v>
      </c>
      <c r="AM36" s="161" t="s">
        <v>129</v>
      </c>
      <c r="AN36" s="166">
        <v>41512</v>
      </c>
      <c r="AO36" s="161" t="s">
        <v>129</v>
      </c>
      <c r="AP36" s="157">
        <v>41555</v>
      </c>
      <c r="AQ36" s="160">
        <v>41583</v>
      </c>
      <c r="AR36" s="160">
        <v>41614</v>
      </c>
      <c r="AS36" s="160">
        <v>41647</v>
      </c>
      <c r="AT36" s="160">
        <v>41674</v>
      </c>
      <c r="AU36" s="160">
        <v>41705</v>
      </c>
      <c r="AV36" s="160">
        <v>41730</v>
      </c>
      <c r="AW36" s="160">
        <v>41765</v>
      </c>
    </row>
    <row r="37" spans="1:49" hidden="1" x14ac:dyDescent="0.2">
      <c r="A37" s="156" t="s">
        <v>164</v>
      </c>
      <c r="B37" s="161" t="s">
        <v>129</v>
      </c>
      <c r="C37" s="158" t="s">
        <v>128</v>
      </c>
      <c r="D37" s="161" t="s">
        <v>129</v>
      </c>
      <c r="E37" s="159">
        <v>40424</v>
      </c>
      <c r="F37" s="157">
        <v>40456</v>
      </c>
      <c r="G37" s="157">
        <v>40461</v>
      </c>
      <c r="H37" s="157">
        <v>40526</v>
      </c>
      <c r="I37" s="157">
        <v>40549</v>
      </c>
      <c r="J37" s="157">
        <v>40578</v>
      </c>
      <c r="K37" s="157">
        <v>40611</v>
      </c>
      <c r="L37" s="160">
        <v>40641</v>
      </c>
      <c r="M37" s="161" t="s">
        <v>129</v>
      </c>
      <c r="N37" s="161" t="s">
        <v>129</v>
      </c>
      <c r="O37" s="161" t="s">
        <v>129</v>
      </c>
      <c r="P37" s="157">
        <v>40759</v>
      </c>
      <c r="Q37" s="161" t="s">
        <v>129</v>
      </c>
      <c r="R37" s="160">
        <v>40829</v>
      </c>
      <c r="S37" s="165">
        <v>40864</v>
      </c>
      <c r="T37" s="157">
        <v>40884</v>
      </c>
      <c r="U37" s="157">
        <v>40913</v>
      </c>
      <c r="V37" s="157">
        <v>40955</v>
      </c>
      <c r="W37" s="157">
        <v>40983</v>
      </c>
      <c r="X37" s="157">
        <v>41011</v>
      </c>
      <c r="Y37" s="157">
        <v>41038</v>
      </c>
      <c r="Z37" s="157">
        <v>41065</v>
      </c>
      <c r="AA37" s="162">
        <v>41148</v>
      </c>
      <c r="AB37" s="161" t="s">
        <v>129</v>
      </c>
      <c r="AC37" s="161" t="s">
        <v>129</v>
      </c>
      <c r="AD37" s="157">
        <v>41190</v>
      </c>
      <c r="AE37" s="157">
        <v>41228</v>
      </c>
      <c r="AF37" s="157">
        <v>41260</v>
      </c>
      <c r="AG37" s="162">
        <v>41296</v>
      </c>
      <c r="AH37" s="160">
        <v>41318</v>
      </c>
      <c r="AI37" s="157">
        <v>41348</v>
      </c>
      <c r="AJ37" s="166">
        <v>41381</v>
      </c>
      <c r="AK37" s="157">
        <v>41407</v>
      </c>
      <c r="AL37" s="160">
        <v>41430</v>
      </c>
      <c r="AM37" s="161" t="s">
        <v>129</v>
      </c>
      <c r="AO37" s="161"/>
      <c r="AP37" s="161"/>
    </row>
    <row r="38" spans="1:49" x14ac:dyDescent="0.2">
      <c r="A38" s="156" t="s">
        <v>165</v>
      </c>
      <c r="B38" s="161" t="s">
        <v>129</v>
      </c>
      <c r="C38" s="158" t="s">
        <v>128</v>
      </c>
      <c r="D38" s="157">
        <v>40395</v>
      </c>
      <c r="E38" s="159">
        <v>40424</v>
      </c>
      <c r="F38" s="157">
        <v>40462</v>
      </c>
      <c r="G38" s="157">
        <v>40487</v>
      </c>
      <c r="H38" s="161" t="s">
        <v>129</v>
      </c>
      <c r="I38" s="157">
        <v>40548</v>
      </c>
      <c r="J38" s="157">
        <v>40578</v>
      </c>
      <c r="K38" s="157">
        <v>40616</v>
      </c>
      <c r="L38" s="160">
        <v>40634</v>
      </c>
      <c r="M38" s="160">
        <v>40679</v>
      </c>
      <c r="N38" s="160">
        <v>40697</v>
      </c>
      <c r="O38" s="161" t="s">
        <v>129</v>
      </c>
      <c r="P38" s="161" t="s">
        <v>129</v>
      </c>
      <c r="Q38" s="160">
        <v>40788</v>
      </c>
      <c r="R38" s="160">
        <v>40823</v>
      </c>
      <c r="S38" s="157">
        <v>40851</v>
      </c>
      <c r="T38" s="157">
        <v>40882</v>
      </c>
      <c r="U38" s="161" t="s">
        <v>129</v>
      </c>
      <c r="V38" s="161" t="s">
        <v>129</v>
      </c>
      <c r="W38" s="157">
        <v>40975</v>
      </c>
      <c r="X38" s="157">
        <v>41002</v>
      </c>
      <c r="Y38" s="161" t="s">
        <v>129</v>
      </c>
      <c r="Z38" s="157">
        <v>41066</v>
      </c>
      <c r="AA38" s="157">
        <v>41092</v>
      </c>
      <c r="AB38" s="171">
        <v>41157</v>
      </c>
      <c r="AC38" s="157">
        <v>41156</v>
      </c>
      <c r="AD38" s="157">
        <v>41187</v>
      </c>
      <c r="AE38" s="157">
        <v>41219</v>
      </c>
      <c r="AF38" s="157">
        <v>41247</v>
      </c>
      <c r="AG38" s="157">
        <v>40916</v>
      </c>
      <c r="AH38" s="160">
        <v>41311</v>
      </c>
      <c r="AI38" s="157">
        <v>41338</v>
      </c>
      <c r="AJ38" s="157">
        <v>41367</v>
      </c>
      <c r="AK38" s="161" t="s">
        <v>129</v>
      </c>
      <c r="AL38" s="160">
        <v>41430</v>
      </c>
      <c r="AM38" s="161" t="s">
        <v>129</v>
      </c>
      <c r="AN38" s="167">
        <v>41513</v>
      </c>
      <c r="AO38" s="157">
        <v>41521</v>
      </c>
      <c r="AP38" s="157">
        <v>41551</v>
      </c>
      <c r="AQ38" s="157" t="s">
        <v>129</v>
      </c>
      <c r="AR38" s="160">
        <v>41619</v>
      </c>
      <c r="AS38" s="160">
        <v>41645</v>
      </c>
      <c r="AT38" s="160">
        <v>41673</v>
      </c>
      <c r="AU38" s="160">
        <v>41705</v>
      </c>
      <c r="AV38" s="160">
        <v>41731</v>
      </c>
      <c r="AW38" s="160">
        <v>41764</v>
      </c>
    </row>
    <row r="39" spans="1:49" hidden="1" x14ac:dyDescent="0.2">
      <c r="A39" s="156" t="s">
        <v>166</v>
      </c>
      <c r="B39" s="157">
        <v>40365</v>
      </c>
      <c r="C39" s="158" t="s">
        <v>128</v>
      </c>
      <c r="D39" s="161" t="s">
        <v>129</v>
      </c>
      <c r="E39" s="159">
        <v>40424</v>
      </c>
      <c r="F39" s="157">
        <v>40456</v>
      </c>
      <c r="G39" s="157">
        <v>40491</v>
      </c>
      <c r="H39" s="157">
        <v>40519</v>
      </c>
      <c r="I39" s="157">
        <v>40549</v>
      </c>
      <c r="J39" s="157">
        <v>40578</v>
      </c>
      <c r="K39" s="157">
        <v>40610</v>
      </c>
      <c r="L39" s="160">
        <v>40637</v>
      </c>
      <c r="M39" s="160">
        <v>40672</v>
      </c>
      <c r="N39" s="160">
        <v>40700</v>
      </c>
      <c r="O39" s="161" t="s">
        <v>129</v>
      </c>
      <c r="P39" s="161" t="s">
        <v>129</v>
      </c>
      <c r="Q39" s="160">
        <v>40792</v>
      </c>
      <c r="R39" s="160">
        <v>40823</v>
      </c>
      <c r="S39" s="157">
        <v>40850</v>
      </c>
      <c r="T39" s="157">
        <v>40883</v>
      </c>
      <c r="U39" s="157">
        <v>40912</v>
      </c>
      <c r="V39" s="157">
        <v>40945</v>
      </c>
      <c r="W39" s="157">
        <v>40975</v>
      </c>
      <c r="X39" s="157">
        <v>41002</v>
      </c>
      <c r="Y39" s="157">
        <v>41032</v>
      </c>
      <c r="Z39" s="157">
        <v>41065</v>
      </c>
      <c r="AA39" s="157">
        <v>41092</v>
      </c>
      <c r="AB39" s="161" t="s">
        <v>129</v>
      </c>
      <c r="AC39" s="161" t="s">
        <v>129</v>
      </c>
      <c r="AD39" s="157">
        <v>41187</v>
      </c>
      <c r="AE39" s="157">
        <v>41219</v>
      </c>
      <c r="AF39" s="157">
        <v>41249</v>
      </c>
      <c r="AG39" s="157">
        <v>41284</v>
      </c>
      <c r="AH39" s="160">
        <v>41310</v>
      </c>
      <c r="AI39" s="157">
        <v>41340</v>
      </c>
      <c r="AJ39" s="157">
        <v>41366</v>
      </c>
      <c r="AK39" s="157">
        <v>41403</v>
      </c>
      <c r="AL39" s="160">
        <v>41429</v>
      </c>
      <c r="AM39" s="161" t="s">
        <v>129</v>
      </c>
      <c r="AO39" s="161"/>
      <c r="AP39" s="161"/>
    </row>
    <row r="40" spans="1:49" x14ac:dyDescent="0.2">
      <c r="A40" s="156" t="s">
        <v>167</v>
      </c>
      <c r="B40" s="157"/>
      <c r="C40" s="158"/>
      <c r="D40" s="161"/>
      <c r="E40" s="159"/>
      <c r="F40" s="157"/>
      <c r="G40" s="157"/>
      <c r="H40" s="157"/>
      <c r="I40" s="157"/>
      <c r="J40" s="157"/>
      <c r="K40" s="157"/>
      <c r="L40" s="160"/>
      <c r="M40" s="160"/>
      <c r="N40" s="160"/>
      <c r="O40" s="161"/>
      <c r="P40" s="161"/>
      <c r="Q40" s="160"/>
      <c r="R40" s="160"/>
      <c r="S40" s="157"/>
      <c r="T40" s="157"/>
      <c r="U40" s="157"/>
      <c r="V40" s="157"/>
      <c r="W40" s="157"/>
      <c r="X40" s="157"/>
      <c r="Y40" s="157"/>
      <c r="Z40" s="157"/>
      <c r="AA40" s="157"/>
      <c r="AB40" s="161"/>
      <c r="AC40" s="161"/>
      <c r="AD40" s="157"/>
      <c r="AE40" s="157"/>
      <c r="AF40" s="157"/>
      <c r="AG40" s="157"/>
      <c r="AH40" s="160"/>
      <c r="AI40" s="157"/>
      <c r="AJ40" s="157"/>
      <c r="AK40" s="157"/>
      <c r="AL40" s="160"/>
      <c r="AM40" s="161"/>
      <c r="AO40" s="161"/>
      <c r="AP40" s="165">
        <v>41561</v>
      </c>
      <c r="AQ40" s="160">
        <v>41592</v>
      </c>
      <c r="AR40" s="167">
        <v>41625</v>
      </c>
      <c r="AS40" s="160">
        <v>41653</v>
      </c>
      <c r="AT40" s="160">
        <v>41680</v>
      </c>
      <c r="AU40" s="160">
        <v>41711</v>
      </c>
      <c r="AV40" s="160">
        <v>41732</v>
      </c>
      <c r="AW40" s="160">
        <v>41764</v>
      </c>
    </row>
    <row r="41" spans="1:49" x14ac:dyDescent="0.2">
      <c r="A41" s="156" t="s">
        <v>168</v>
      </c>
      <c r="B41" s="161" t="s">
        <v>129</v>
      </c>
      <c r="C41" s="169" t="s">
        <v>128</v>
      </c>
      <c r="D41" s="161" t="s">
        <v>129</v>
      </c>
      <c r="E41" s="170" t="s">
        <v>129</v>
      </c>
      <c r="F41" s="157">
        <v>40470</v>
      </c>
      <c r="G41" s="157">
        <v>40498</v>
      </c>
      <c r="H41" s="157">
        <v>40519</v>
      </c>
      <c r="I41" s="157">
        <v>40549</v>
      </c>
      <c r="J41" s="157">
        <v>40578</v>
      </c>
      <c r="K41" s="157">
        <v>40611</v>
      </c>
      <c r="L41" s="160">
        <v>40634</v>
      </c>
      <c r="M41" s="160">
        <v>40669</v>
      </c>
      <c r="N41" s="160">
        <v>40697</v>
      </c>
      <c r="O41" s="162">
        <v>40777</v>
      </c>
      <c r="P41" s="161" t="s">
        <v>129</v>
      </c>
      <c r="Q41" s="161" t="s">
        <v>129</v>
      </c>
      <c r="R41" s="160">
        <v>40827</v>
      </c>
      <c r="S41" s="161" t="s">
        <v>129</v>
      </c>
      <c r="T41" s="157">
        <v>40893</v>
      </c>
      <c r="U41" s="161" t="s">
        <v>129</v>
      </c>
      <c r="V41" s="157">
        <v>40948</v>
      </c>
      <c r="W41" s="157">
        <v>40983</v>
      </c>
      <c r="X41" s="162">
        <v>41037</v>
      </c>
      <c r="Y41" s="162">
        <v>41051</v>
      </c>
      <c r="Z41" s="157">
        <v>41064</v>
      </c>
      <c r="AA41" s="157">
        <v>41092</v>
      </c>
      <c r="AB41" s="161" t="s">
        <v>129</v>
      </c>
      <c r="AC41" s="157">
        <v>41162</v>
      </c>
      <c r="AD41" s="162">
        <v>41221</v>
      </c>
      <c r="AE41" s="157">
        <v>41221</v>
      </c>
      <c r="AF41" s="161" t="s">
        <v>129</v>
      </c>
      <c r="AG41" s="157">
        <v>40925</v>
      </c>
      <c r="AH41" s="160">
        <v>41312</v>
      </c>
      <c r="AI41" s="157">
        <v>41337</v>
      </c>
      <c r="AJ41" s="157">
        <v>41379</v>
      </c>
      <c r="AK41" s="157">
        <v>41409</v>
      </c>
      <c r="AL41" s="164" t="s">
        <v>129</v>
      </c>
      <c r="AM41" s="161" t="s">
        <v>129</v>
      </c>
      <c r="AN41" s="161" t="s">
        <v>129</v>
      </c>
      <c r="AO41" s="161" t="s">
        <v>129</v>
      </c>
      <c r="AP41" s="157">
        <v>41551</v>
      </c>
      <c r="AQ41" s="167">
        <v>41598</v>
      </c>
      <c r="AR41" s="160">
        <v>41614</v>
      </c>
      <c r="AS41" s="167">
        <v>41655</v>
      </c>
      <c r="AT41" s="160">
        <v>41674</v>
      </c>
      <c r="AU41" s="160">
        <v>41705</v>
      </c>
      <c r="AV41" s="160">
        <v>41743</v>
      </c>
      <c r="AW41" s="160">
        <v>41764</v>
      </c>
    </row>
    <row r="42" spans="1:49" x14ac:dyDescent="0.2">
      <c r="A42" s="156" t="s">
        <v>169</v>
      </c>
      <c r="B42" s="157">
        <v>40365</v>
      </c>
      <c r="C42" s="169" t="s">
        <v>128</v>
      </c>
      <c r="D42" s="162">
        <v>40416</v>
      </c>
      <c r="E42" s="159">
        <v>40430</v>
      </c>
      <c r="F42" s="157">
        <v>40471</v>
      </c>
      <c r="G42" s="157">
        <v>40500</v>
      </c>
      <c r="H42" s="157">
        <v>40519</v>
      </c>
      <c r="I42" s="162">
        <v>40564</v>
      </c>
      <c r="J42" s="157">
        <v>40582</v>
      </c>
      <c r="K42" s="157">
        <v>40610</v>
      </c>
      <c r="L42" s="160">
        <v>40637</v>
      </c>
      <c r="M42" s="160">
        <v>40669</v>
      </c>
      <c r="N42" s="160">
        <v>40700</v>
      </c>
      <c r="O42" s="162">
        <v>40771</v>
      </c>
      <c r="P42" s="161" t="s">
        <v>129</v>
      </c>
      <c r="Q42" s="160">
        <v>40792</v>
      </c>
      <c r="R42" s="160">
        <v>40823</v>
      </c>
      <c r="S42" s="157">
        <v>40857</v>
      </c>
      <c r="T42" s="157">
        <v>40893</v>
      </c>
      <c r="U42" s="161" t="s">
        <v>129</v>
      </c>
      <c r="V42" s="157">
        <v>40945</v>
      </c>
      <c r="W42" s="162">
        <v>40984</v>
      </c>
      <c r="X42" s="157">
        <v>41001</v>
      </c>
      <c r="Y42" s="157">
        <v>41040</v>
      </c>
      <c r="Z42" s="157">
        <v>41065</v>
      </c>
      <c r="AA42" s="157">
        <v>41093</v>
      </c>
      <c r="AB42" s="161" t="s">
        <v>129</v>
      </c>
      <c r="AC42" s="161" t="s">
        <v>129</v>
      </c>
      <c r="AD42" s="157">
        <v>41190</v>
      </c>
      <c r="AE42" s="157">
        <v>41219</v>
      </c>
      <c r="AF42" s="157">
        <v>41254</v>
      </c>
      <c r="AG42" s="162">
        <v>41296</v>
      </c>
      <c r="AH42" s="160">
        <v>41309</v>
      </c>
      <c r="AI42" s="157">
        <v>41346</v>
      </c>
      <c r="AJ42" s="157">
        <v>41379</v>
      </c>
      <c r="AK42" s="157">
        <v>41404</v>
      </c>
      <c r="AL42" s="160">
        <v>41429</v>
      </c>
      <c r="AM42" s="161" t="s">
        <v>129</v>
      </c>
      <c r="AN42" s="161" t="s">
        <v>129</v>
      </c>
      <c r="AO42" s="161" t="s">
        <v>129</v>
      </c>
      <c r="AP42" s="165">
        <v>41563</v>
      </c>
      <c r="AQ42" s="160">
        <v>41592</v>
      </c>
      <c r="AR42" s="160">
        <v>41619</v>
      </c>
      <c r="AS42" s="160">
        <v>41654</v>
      </c>
      <c r="AT42" s="160">
        <v>41675</v>
      </c>
      <c r="AU42" s="167">
        <v>41717</v>
      </c>
      <c r="AV42" s="160">
        <v>41732</v>
      </c>
      <c r="AW42" s="160">
        <v>41773</v>
      </c>
    </row>
    <row r="43" spans="1:49" x14ac:dyDescent="0.2">
      <c r="A43" s="156" t="s">
        <v>170</v>
      </c>
      <c r="B43" s="157"/>
      <c r="C43" s="158"/>
      <c r="D43" s="162"/>
      <c r="E43" s="159"/>
      <c r="F43" s="157"/>
      <c r="G43" s="157"/>
      <c r="H43" s="157"/>
      <c r="I43" s="157"/>
      <c r="J43" s="157"/>
      <c r="K43" s="157"/>
      <c r="L43" s="160"/>
      <c r="M43" s="160"/>
      <c r="N43" s="160"/>
      <c r="O43" s="162"/>
      <c r="P43" s="161"/>
      <c r="Q43" s="160"/>
      <c r="R43" s="160"/>
      <c r="S43" s="157"/>
      <c r="T43" s="157"/>
      <c r="U43" s="157"/>
      <c r="V43" s="157"/>
      <c r="W43" s="157"/>
      <c r="X43" s="157"/>
      <c r="Y43" s="157"/>
      <c r="Z43" s="157"/>
      <c r="AA43" s="157"/>
      <c r="AB43" s="161"/>
      <c r="AC43" s="161"/>
      <c r="AD43" s="157"/>
      <c r="AE43" s="157"/>
      <c r="AF43" s="157"/>
      <c r="AG43" s="157"/>
      <c r="AH43" s="160"/>
      <c r="AI43" s="157"/>
      <c r="AJ43" s="161"/>
      <c r="AK43" s="157"/>
      <c r="AL43" s="160"/>
      <c r="AM43" s="161"/>
      <c r="AN43" s="161"/>
      <c r="AO43" s="161"/>
      <c r="AP43" s="165">
        <v>41561</v>
      </c>
      <c r="AQ43" s="160">
        <v>41582</v>
      </c>
      <c r="AR43" s="160">
        <v>41617</v>
      </c>
      <c r="AS43" s="160">
        <v>41645</v>
      </c>
      <c r="AT43" s="160">
        <v>41674</v>
      </c>
      <c r="AU43" s="160">
        <v>41705</v>
      </c>
      <c r="AV43" s="160">
        <v>41732</v>
      </c>
      <c r="AW43" s="160">
        <v>41766</v>
      </c>
    </row>
    <row r="44" spans="1:49" x14ac:dyDescent="0.2">
      <c r="A44" s="156" t="s">
        <v>171</v>
      </c>
      <c r="B44" s="157">
        <v>40365</v>
      </c>
      <c r="C44" s="158" t="s">
        <v>128</v>
      </c>
      <c r="D44" s="161" t="s">
        <v>129</v>
      </c>
      <c r="E44" s="159">
        <v>40424</v>
      </c>
      <c r="F44" s="161" t="s">
        <v>129</v>
      </c>
      <c r="G44" s="157">
        <v>40500</v>
      </c>
      <c r="H44" s="157">
        <v>40522</v>
      </c>
      <c r="I44" s="157">
        <v>40549</v>
      </c>
      <c r="J44" s="157">
        <v>40577</v>
      </c>
      <c r="K44" s="157">
        <v>40246</v>
      </c>
      <c r="L44" s="160">
        <v>40634</v>
      </c>
      <c r="M44" s="160">
        <v>40675</v>
      </c>
      <c r="N44" s="160">
        <v>40697</v>
      </c>
      <c r="O44" s="161" t="s">
        <v>129</v>
      </c>
      <c r="P44" s="157">
        <v>40759</v>
      </c>
      <c r="Q44" s="160">
        <v>40788</v>
      </c>
      <c r="R44" s="160">
        <v>40822</v>
      </c>
      <c r="S44" s="157">
        <v>40861</v>
      </c>
      <c r="T44" s="157">
        <v>40883</v>
      </c>
      <c r="U44" s="157">
        <v>40912</v>
      </c>
      <c r="V44" s="157">
        <v>40945</v>
      </c>
      <c r="W44" s="157">
        <v>40975</v>
      </c>
      <c r="X44" s="157">
        <v>41011</v>
      </c>
      <c r="Y44" s="157">
        <v>41033</v>
      </c>
      <c r="Z44" s="157">
        <v>41065</v>
      </c>
      <c r="AA44" s="161" t="s">
        <v>129</v>
      </c>
      <c r="AB44" s="161" t="s">
        <v>129</v>
      </c>
      <c r="AC44" s="161" t="s">
        <v>129</v>
      </c>
      <c r="AD44" s="162">
        <v>41215</v>
      </c>
      <c r="AE44" s="157">
        <v>41219</v>
      </c>
      <c r="AF44" s="157">
        <v>41250</v>
      </c>
      <c r="AG44" s="157">
        <v>41285</v>
      </c>
      <c r="AH44" s="160">
        <v>41312</v>
      </c>
      <c r="AI44" s="157">
        <v>41338</v>
      </c>
      <c r="AJ44" s="161" t="s">
        <v>172</v>
      </c>
      <c r="AK44" s="161" t="s">
        <v>129</v>
      </c>
      <c r="AL44" s="160">
        <v>41428</v>
      </c>
      <c r="AM44" s="161" t="s">
        <v>129</v>
      </c>
      <c r="AN44" s="161" t="s">
        <v>129</v>
      </c>
      <c r="AO44" s="161" t="s">
        <v>129</v>
      </c>
      <c r="AP44" s="165">
        <v>41557</v>
      </c>
      <c r="AQ44" s="160">
        <v>41583</v>
      </c>
      <c r="AR44" s="160">
        <v>41617</v>
      </c>
      <c r="AS44" s="160">
        <v>41645</v>
      </c>
      <c r="AT44" s="160">
        <v>41680</v>
      </c>
      <c r="AU44" s="160">
        <v>41705</v>
      </c>
      <c r="AV44" s="160">
        <v>41737</v>
      </c>
      <c r="AW44" s="160">
        <v>41764</v>
      </c>
    </row>
    <row r="45" spans="1:49" hidden="1" x14ac:dyDescent="0.2">
      <c r="A45" s="156" t="s">
        <v>173</v>
      </c>
      <c r="B45" s="161" t="s">
        <v>129</v>
      </c>
      <c r="C45" s="158" t="s">
        <v>128</v>
      </c>
      <c r="D45" s="161" t="s">
        <v>129</v>
      </c>
      <c r="E45" s="159">
        <v>40428</v>
      </c>
      <c r="F45" s="161" t="s">
        <v>129</v>
      </c>
      <c r="G45" s="157">
        <v>40490</v>
      </c>
      <c r="H45" s="157">
        <v>40519</v>
      </c>
      <c r="I45" s="161" t="s">
        <v>129</v>
      </c>
      <c r="J45" s="157">
        <v>40577</v>
      </c>
      <c r="K45" s="157">
        <v>40612</v>
      </c>
      <c r="L45" s="160">
        <v>40638</v>
      </c>
      <c r="M45" s="160">
        <v>40669</v>
      </c>
      <c r="N45" s="160">
        <v>40701</v>
      </c>
      <c r="O45" s="157">
        <v>40729</v>
      </c>
      <c r="P45" s="157">
        <v>40770</v>
      </c>
      <c r="Q45" s="161" t="s">
        <v>129</v>
      </c>
      <c r="R45" s="161" t="s">
        <v>129</v>
      </c>
      <c r="S45" s="157">
        <v>40850</v>
      </c>
      <c r="T45" s="157">
        <v>40883</v>
      </c>
      <c r="U45" s="157">
        <v>40912</v>
      </c>
      <c r="V45" s="157">
        <v>40946</v>
      </c>
      <c r="W45" s="161" t="s">
        <v>129</v>
      </c>
      <c r="X45" s="161"/>
      <c r="Y45" s="161"/>
      <c r="AA45" s="161"/>
      <c r="AC45" s="161"/>
      <c r="AD45" s="161"/>
      <c r="AE45" s="161"/>
      <c r="AG45" s="161"/>
      <c r="AI45" s="161"/>
      <c r="AJ45" s="161"/>
      <c r="AK45" s="161"/>
      <c r="AM45" s="161"/>
      <c r="AN45" s="161" t="s">
        <v>129</v>
      </c>
      <c r="AO45" s="161"/>
      <c r="AP45" s="161"/>
    </row>
    <row r="46" spans="1:49" x14ac:dyDescent="0.2">
      <c r="A46" s="156" t="s">
        <v>174</v>
      </c>
      <c r="B46" s="161" t="s">
        <v>129</v>
      </c>
      <c r="C46" s="169" t="s">
        <v>128</v>
      </c>
      <c r="D46" s="161" t="s">
        <v>129</v>
      </c>
      <c r="E46" s="170" t="s">
        <v>129</v>
      </c>
      <c r="F46" s="157">
        <v>40471</v>
      </c>
      <c r="G46" s="157">
        <v>40500</v>
      </c>
      <c r="H46" s="165">
        <v>40529</v>
      </c>
      <c r="I46" s="162">
        <v>40561</v>
      </c>
      <c r="J46" s="157">
        <v>40582</v>
      </c>
      <c r="K46" s="162">
        <v>40619</v>
      </c>
      <c r="L46" s="171">
        <v>40652</v>
      </c>
      <c r="M46" s="171">
        <v>40687</v>
      </c>
      <c r="N46" s="160">
        <v>40702</v>
      </c>
      <c r="O46" s="161" t="s">
        <v>129</v>
      </c>
      <c r="P46" s="157">
        <v>40759</v>
      </c>
      <c r="Q46" s="161" t="s">
        <v>129</v>
      </c>
      <c r="R46" s="160">
        <v>40833</v>
      </c>
      <c r="S46" s="165">
        <v>40865</v>
      </c>
      <c r="T46" s="157">
        <v>40893</v>
      </c>
      <c r="U46" s="162">
        <v>40935</v>
      </c>
      <c r="V46" s="162">
        <v>40962</v>
      </c>
      <c r="W46" s="161" t="s">
        <v>129</v>
      </c>
      <c r="X46" s="157">
        <v>41002</v>
      </c>
      <c r="Y46" s="161" t="s">
        <v>129</v>
      </c>
      <c r="Z46" s="157">
        <v>41065</v>
      </c>
      <c r="AA46" s="157">
        <v>41092</v>
      </c>
      <c r="AB46" s="161" t="s">
        <v>129</v>
      </c>
      <c r="AC46" s="161" t="s">
        <v>129</v>
      </c>
      <c r="AD46" s="162">
        <v>41228</v>
      </c>
      <c r="AE46" s="157">
        <v>41228</v>
      </c>
      <c r="AF46" s="157">
        <v>41257</v>
      </c>
      <c r="AG46" s="162">
        <v>41296</v>
      </c>
      <c r="AH46" s="160">
        <v>41312</v>
      </c>
      <c r="AI46" s="161" t="s">
        <v>129</v>
      </c>
      <c r="AJ46" s="166">
        <v>41381</v>
      </c>
      <c r="AK46" s="157">
        <v>41403</v>
      </c>
      <c r="AL46" s="160">
        <v>41430</v>
      </c>
      <c r="AM46" s="161" t="s">
        <v>129</v>
      </c>
      <c r="AN46" s="161" t="s">
        <v>129</v>
      </c>
      <c r="AO46" s="161" t="s">
        <v>129</v>
      </c>
      <c r="AP46" s="161" t="s">
        <v>129</v>
      </c>
      <c r="AQ46" s="160">
        <v>41593</v>
      </c>
      <c r="AR46" s="167">
        <v>41626</v>
      </c>
      <c r="AS46" s="160">
        <v>41649</v>
      </c>
      <c r="AT46" s="160">
        <v>41681</v>
      </c>
      <c r="AU46" s="167">
        <v>41715</v>
      </c>
      <c r="AV46" s="168">
        <v>41744</v>
      </c>
      <c r="AW46" s="160">
        <v>41773</v>
      </c>
    </row>
    <row r="47" spans="1:49" x14ac:dyDescent="0.2">
      <c r="A47" s="156" t="s">
        <v>175</v>
      </c>
      <c r="C47" s="169"/>
      <c r="D47" s="161"/>
      <c r="E47" s="170"/>
      <c r="F47" s="157"/>
      <c r="G47" s="157"/>
      <c r="H47" s="165"/>
      <c r="I47" s="162"/>
      <c r="J47" s="157"/>
      <c r="K47" s="162"/>
      <c r="L47" s="171"/>
      <c r="M47" s="171"/>
      <c r="N47" s="160"/>
      <c r="O47" s="161"/>
      <c r="P47" s="157"/>
      <c r="Q47" s="161"/>
      <c r="R47" s="160"/>
      <c r="S47" s="165"/>
      <c r="T47" s="157"/>
      <c r="U47" s="162"/>
      <c r="V47" s="162"/>
      <c r="W47" s="161"/>
      <c r="X47" s="157"/>
      <c r="Y47" s="161"/>
      <c r="Z47" s="157"/>
      <c r="AA47" s="157"/>
      <c r="AB47" s="161"/>
      <c r="AC47" s="161"/>
      <c r="AD47" s="162"/>
      <c r="AE47" s="157"/>
      <c r="AF47" s="157"/>
      <c r="AG47" s="165"/>
      <c r="AH47" s="160"/>
      <c r="AI47" s="161"/>
      <c r="AJ47" s="165"/>
      <c r="AK47" s="157"/>
      <c r="AL47" s="160"/>
      <c r="AM47" s="161"/>
      <c r="AN47" s="161"/>
      <c r="AO47" s="161"/>
      <c r="AP47" s="157">
        <v>41555</v>
      </c>
      <c r="AQ47" s="160">
        <v>41583</v>
      </c>
      <c r="AR47" s="160">
        <v>41617</v>
      </c>
      <c r="AS47" s="160">
        <v>41647</v>
      </c>
      <c r="AT47" s="160">
        <v>41681</v>
      </c>
      <c r="AU47" s="160">
        <v>41710</v>
      </c>
      <c r="AV47" s="160">
        <v>41736</v>
      </c>
      <c r="AW47" s="160">
        <v>41773</v>
      </c>
    </row>
    <row r="48" spans="1:49" x14ac:dyDescent="0.2">
      <c r="A48" s="156" t="s">
        <v>176</v>
      </c>
      <c r="B48" s="162">
        <v>40416</v>
      </c>
      <c r="C48" s="158" t="s">
        <v>128</v>
      </c>
      <c r="D48" s="161" t="s">
        <v>129</v>
      </c>
      <c r="E48" s="159">
        <v>40424</v>
      </c>
      <c r="F48" s="157">
        <v>40455</v>
      </c>
      <c r="G48" s="157">
        <v>40487</v>
      </c>
      <c r="H48" s="157">
        <v>40521</v>
      </c>
      <c r="I48" s="157">
        <v>40547</v>
      </c>
      <c r="J48" s="157">
        <v>40577</v>
      </c>
      <c r="K48" s="157">
        <v>40612</v>
      </c>
      <c r="L48" s="160">
        <v>40638</v>
      </c>
      <c r="M48" s="160">
        <v>40669</v>
      </c>
      <c r="N48" s="160">
        <v>40700</v>
      </c>
      <c r="O48" s="157">
        <v>40729</v>
      </c>
      <c r="P48" s="161" t="s">
        <v>129</v>
      </c>
      <c r="Q48" s="160">
        <v>40792</v>
      </c>
      <c r="R48" s="160">
        <v>40828</v>
      </c>
      <c r="S48" s="157">
        <v>40851</v>
      </c>
      <c r="T48" s="157">
        <v>40885</v>
      </c>
      <c r="U48" s="157">
        <v>40912</v>
      </c>
      <c r="V48" s="157">
        <v>40948</v>
      </c>
      <c r="W48" s="157">
        <v>40974</v>
      </c>
      <c r="X48" s="157">
        <v>41002</v>
      </c>
      <c r="Y48" s="157">
        <v>41036</v>
      </c>
      <c r="Z48" s="157">
        <v>41066</v>
      </c>
      <c r="AA48" s="161" t="s">
        <v>129</v>
      </c>
      <c r="AB48" s="161" t="s">
        <v>129</v>
      </c>
      <c r="AC48" s="157">
        <v>41156</v>
      </c>
      <c r="AD48" s="157">
        <v>41186</v>
      </c>
      <c r="AE48" s="157">
        <v>41219</v>
      </c>
      <c r="AF48" s="157">
        <v>41247</v>
      </c>
      <c r="AG48" s="157">
        <v>41282</v>
      </c>
      <c r="AH48" s="160">
        <v>41316</v>
      </c>
      <c r="AI48" s="161" t="s">
        <v>129</v>
      </c>
      <c r="AJ48" s="157">
        <v>41374</v>
      </c>
      <c r="AK48" s="157">
        <v>41401</v>
      </c>
      <c r="AL48" s="160">
        <v>41430</v>
      </c>
      <c r="AM48" s="161" t="s">
        <v>129</v>
      </c>
      <c r="AN48" s="161" t="s">
        <v>129</v>
      </c>
      <c r="AO48" s="157">
        <v>41521</v>
      </c>
      <c r="AP48" s="165">
        <v>41556</v>
      </c>
      <c r="AQ48" s="160">
        <v>41586</v>
      </c>
      <c r="AR48" s="160">
        <v>41619</v>
      </c>
      <c r="AS48" s="160">
        <v>41645</v>
      </c>
      <c r="AT48" s="160">
        <v>41675</v>
      </c>
      <c r="AU48" s="160">
        <v>41704</v>
      </c>
      <c r="AV48" s="160">
        <v>41730</v>
      </c>
      <c r="AW48" s="160">
        <v>41765</v>
      </c>
    </row>
    <row r="49" spans="1:49" x14ac:dyDescent="0.2">
      <c r="A49" s="156" t="s">
        <v>177</v>
      </c>
      <c r="B49" s="161" t="s">
        <v>129</v>
      </c>
      <c r="C49" s="169" t="s">
        <v>128</v>
      </c>
      <c r="D49" s="161" t="s">
        <v>129</v>
      </c>
      <c r="E49" s="170" t="s">
        <v>129</v>
      </c>
      <c r="F49" s="157">
        <v>40465</v>
      </c>
      <c r="G49" s="157">
        <v>40498</v>
      </c>
      <c r="H49" s="165">
        <v>40526</v>
      </c>
      <c r="I49" s="162"/>
      <c r="J49" s="157">
        <v>40581</v>
      </c>
      <c r="K49" s="157">
        <v>40611</v>
      </c>
      <c r="L49" s="160">
        <v>40647</v>
      </c>
      <c r="M49" s="171">
        <v>40702</v>
      </c>
      <c r="N49" s="160">
        <v>40702</v>
      </c>
      <c r="O49" s="157">
        <v>40738</v>
      </c>
      <c r="P49" s="162">
        <v>40795</v>
      </c>
      <c r="Q49" s="160">
        <v>40802</v>
      </c>
      <c r="R49" s="171">
        <v>40835</v>
      </c>
      <c r="S49" s="165">
        <v>40863</v>
      </c>
      <c r="T49" s="162">
        <v>40896</v>
      </c>
      <c r="U49" s="162">
        <v>40927</v>
      </c>
      <c r="V49" s="157">
        <v>40954</v>
      </c>
      <c r="W49" s="157">
        <v>40983</v>
      </c>
      <c r="X49" s="157">
        <v>41012</v>
      </c>
      <c r="Y49" s="157">
        <v>41044</v>
      </c>
      <c r="Z49" s="164" t="s">
        <v>129</v>
      </c>
      <c r="AA49" s="161" t="s">
        <v>129</v>
      </c>
      <c r="AB49" s="161" t="s">
        <v>129</v>
      </c>
      <c r="AC49" s="157">
        <v>41166</v>
      </c>
      <c r="AD49" s="157">
        <v>41197</v>
      </c>
      <c r="AE49" s="157">
        <v>41227</v>
      </c>
      <c r="AF49" s="162">
        <v>41261</v>
      </c>
      <c r="AG49" s="157">
        <v>41289</v>
      </c>
      <c r="AH49" s="160">
        <v>41319</v>
      </c>
      <c r="AI49" s="157">
        <v>41347</v>
      </c>
      <c r="AJ49" s="166">
        <v>41381</v>
      </c>
      <c r="AK49" s="157">
        <v>41409</v>
      </c>
      <c r="AL49" s="160">
        <v>41439</v>
      </c>
      <c r="AM49" s="157">
        <v>41463</v>
      </c>
      <c r="AN49" s="161" t="s">
        <v>129</v>
      </c>
      <c r="AO49" s="157">
        <v>41530</v>
      </c>
      <c r="AP49" s="157">
        <v>41561</v>
      </c>
      <c r="AQ49" s="160">
        <v>41593</v>
      </c>
      <c r="AR49" s="167">
        <v>41626</v>
      </c>
      <c r="AS49" s="160">
        <v>41654</v>
      </c>
      <c r="AT49" s="160">
        <v>41682</v>
      </c>
      <c r="AU49" s="167">
        <v>41716</v>
      </c>
      <c r="AV49" s="167">
        <v>41744</v>
      </c>
      <c r="AW49" s="167">
        <v>41775</v>
      </c>
    </row>
    <row r="50" spans="1:49" x14ac:dyDescent="0.2">
      <c r="A50" s="156" t="s">
        <v>178</v>
      </c>
      <c r="B50" s="162">
        <v>40413</v>
      </c>
      <c r="C50" s="158" t="s">
        <v>128</v>
      </c>
      <c r="D50" s="161" t="s">
        <v>129</v>
      </c>
      <c r="E50" s="159">
        <v>40424</v>
      </c>
      <c r="F50" s="157">
        <v>40457</v>
      </c>
      <c r="G50" s="157">
        <v>40486</v>
      </c>
      <c r="H50" s="157">
        <v>40519</v>
      </c>
      <c r="I50" s="157">
        <v>40546</v>
      </c>
      <c r="J50" s="157">
        <v>40578</v>
      </c>
      <c r="K50" s="157">
        <v>40610</v>
      </c>
      <c r="L50" s="160">
        <v>40634</v>
      </c>
      <c r="M50" s="160">
        <v>40672</v>
      </c>
      <c r="N50" s="160">
        <v>40700</v>
      </c>
      <c r="O50" s="157">
        <v>40729</v>
      </c>
      <c r="P50" s="157">
        <v>40759</v>
      </c>
      <c r="Q50" s="160">
        <v>40788</v>
      </c>
      <c r="R50" s="160">
        <v>40822</v>
      </c>
      <c r="S50" s="157">
        <v>40851</v>
      </c>
      <c r="T50" s="157">
        <v>40882</v>
      </c>
      <c r="U50" s="157">
        <v>40913</v>
      </c>
      <c r="V50" s="157">
        <v>40948</v>
      </c>
      <c r="W50" s="157">
        <v>40976</v>
      </c>
      <c r="X50" s="165">
        <v>41003</v>
      </c>
      <c r="Y50" s="157">
        <v>41032</v>
      </c>
      <c r="Z50" s="157">
        <v>41065</v>
      </c>
      <c r="AA50" s="157">
        <v>41092</v>
      </c>
      <c r="AB50" s="161" t="s">
        <v>129</v>
      </c>
      <c r="AC50" s="161" t="s">
        <v>129</v>
      </c>
      <c r="AD50" s="157">
        <v>41186</v>
      </c>
      <c r="AE50" s="157">
        <v>41218</v>
      </c>
      <c r="AF50" s="157">
        <v>41247</v>
      </c>
      <c r="AG50" s="157">
        <v>41282</v>
      </c>
      <c r="AH50" s="160">
        <v>41311</v>
      </c>
      <c r="AI50" s="157">
        <v>41338</v>
      </c>
      <c r="AJ50" s="157">
        <v>41374</v>
      </c>
      <c r="AK50" s="157">
        <v>41400</v>
      </c>
      <c r="AL50" s="160">
        <v>41431</v>
      </c>
      <c r="AM50" s="157">
        <v>41463</v>
      </c>
      <c r="AN50" s="161" t="s">
        <v>129</v>
      </c>
      <c r="AO50" s="157">
        <v>41521</v>
      </c>
      <c r="AP50" s="157">
        <v>41551</v>
      </c>
      <c r="AQ50" s="160">
        <v>41583</v>
      </c>
      <c r="AR50" s="160">
        <v>41614</v>
      </c>
      <c r="AS50" s="160">
        <v>41645</v>
      </c>
      <c r="AT50" s="160">
        <v>41673</v>
      </c>
      <c r="AU50" s="160">
        <v>41704</v>
      </c>
      <c r="AV50" s="160">
        <v>41730</v>
      </c>
      <c r="AW50" s="160">
        <v>41765</v>
      </c>
    </row>
    <row r="51" spans="1:49" x14ac:dyDescent="0.2">
      <c r="A51" s="156" t="s">
        <v>179</v>
      </c>
      <c r="B51" s="157">
        <v>40393</v>
      </c>
      <c r="C51" s="158" t="s">
        <v>128</v>
      </c>
      <c r="D51" s="162">
        <v>40420</v>
      </c>
      <c r="E51" s="159">
        <v>40428</v>
      </c>
      <c r="F51" s="157">
        <v>40462</v>
      </c>
      <c r="G51" s="157">
        <v>40487</v>
      </c>
      <c r="H51" s="157">
        <v>40519</v>
      </c>
      <c r="I51" s="157">
        <v>40554</v>
      </c>
      <c r="J51" s="157">
        <v>40578</v>
      </c>
      <c r="K51" s="162">
        <v>40618</v>
      </c>
      <c r="L51" s="160">
        <v>40640</v>
      </c>
      <c r="M51" s="160">
        <v>40669</v>
      </c>
      <c r="N51" s="160">
        <v>40700</v>
      </c>
      <c r="O51" s="161" t="s">
        <v>129</v>
      </c>
      <c r="P51" s="162">
        <v>40785</v>
      </c>
      <c r="Q51" s="160">
        <v>40793</v>
      </c>
      <c r="R51" s="160">
        <v>40826</v>
      </c>
      <c r="S51" s="157">
        <v>40861</v>
      </c>
      <c r="T51" s="157">
        <v>40883</v>
      </c>
      <c r="U51" s="157">
        <v>40912</v>
      </c>
      <c r="V51" s="157">
        <v>40946</v>
      </c>
      <c r="W51" s="157">
        <v>40976</v>
      </c>
      <c r="X51" s="157">
        <v>41002</v>
      </c>
      <c r="Y51" s="157">
        <v>41032</v>
      </c>
      <c r="Z51" s="157">
        <v>41065</v>
      </c>
      <c r="AA51" s="162">
        <v>41120</v>
      </c>
      <c r="AB51" s="161" t="s">
        <v>129</v>
      </c>
      <c r="AC51" s="161" t="s">
        <v>129</v>
      </c>
      <c r="AD51" s="161" t="s">
        <v>129</v>
      </c>
      <c r="AE51" s="157">
        <v>41221</v>
      </c>
      <c r="AF51" s="157">
        <v>41254</v>
      </c>
      <c r="AG51" s="157">
        <v>41283</v>
      </c>
      <c r="AH51" s="160">
        <v>41310</v>
      </c>
      <c r="AI51" s="157">
        <v>41339</v>
      </c>
      <c r="AJ51" s="157">
        <v>41374</v>
      </c>
      <c r="AK51" s="157">
        <v>41404</v>
      </c>
      <c r="AL51" s="160">
        <v>41430</v>
      </c>
      <c r="AM51" s="161" t="s">
        <v>129</v>
      </c>
      <c r="AN51" s="161" t="s">
        <v>129</v>
      </c>
      <c r="AO51" s="157">
        <v>41527</v>
      </c>
      <c r="AP51" s="157">
        <v>41544</v>
      </c>
      <c r="AQ51" s="160">
        <v>41589</v>
      </c>
      <c r="AR51" s="160">
        <v>41621</v>
      </c>
      <c r="AS51" s="160">
        <v>41647</v>
      </c>
      <c r="AT51" s="160">
        <v>41676</v>
      </c>
      <c r="AU51" s="168">
        <v>41712</v>
      </c>
      <c r="AV51" s="160">
        <v>41732</v>
      </c>
      <c r="AW51" s="160">
        <v>41765</v>
      </c>
    </row>
    <row r="52" spans="1:49" x14ac:dyDescent="0.2">
      <c r="A52" s="156" t="s">
        <v>180</v>
      </c>
      <c r="B52" s="161" t="s">
        <v>129</v>
      </c>
      <c r="C52" s="158" t="s">
        <v>128</v>
      </c>
      <c r="D52" s="161" t="s">
        <v>129</v>
      </c>
      <c r="E52" s="159">
        <v>40428</v>
      </c>
      <c r="F52" s="157">
        <v>40463</v>
      </c>
      <c r="G52" s="162">
        <v>40497</v>
      </c>
      <c r="H52" s="157">
        <v>40525</v>
      </c>
      <c r="I52" s="161" t="s">
        <v>129</v>
      </c>
      <c r="J52" s="157">
        <v>40578</v>
      </c>
      <c r="K52" s="157">
        <v>40613</v>
      </c>
      <c r="L52" s="160">
        <v>40634</v>
      </c>
      <c r="M52" s="160">
        <v>40668</v>
      </c>
      <c r="N52" s="160">
        <v>40700</v>
      </c>
      <c r="O52" s="161" t="s">
        <v>129</v>
      </c>
      <c r="P52" s="161" t="s">
        <v>129</v>
      </c>
      <c r="Q52" s="160">
        <v>40792</v>
      </c>
      <c r="R52" s="160">
        <v>40827</v>
      </c>
      <c r="S52" s="157">
        <v>40857</v>
      </c>
      <c r="T52" s="157">
        <v>40885</v>
      </c>
      <c r="U52" s="161" t="s">
        <v>129</v>
      </c>
      <c r="V52" s="157">
        <v>40955</v>
      </c>
      <c r="W52" s="157">
        <v>40976</v>
      </c>
      <c r="X52" s="161" t="s">
        <v>129</v>
      </c>
      <c r="Y52" s="157">
        <v>41039</v>
      </c>
      <c r="Z52" s="157">
        <v>41065</v>
      </c>
      <c r="AA52" s="157">
        <v>41092</v>
      </c>
      <c r="AB52" s="161" t="s">
        <v>129</v>
      </c>
      <c r="AC52" s="157">
        <v>41166</v>
      </c>
      <c r="AD52" s="157">
        <v>41193</v>
      </c>
      <c r="AE52" s="157">
        <v>41220</v>
      </c>
      <c r="AF52" s="157">
        <v>41247</v>
      </c>
      <c r="AG52" s="157">
        <v>41289</v>
      </c>
      <c r="AH52" s="160">
        <v>41313</v>
      </c>
      <c r="AI52" s="157">
        <v>41348</v>
      </c>
      <c r="AJ52" s="161" t="s">
        <v>129</v>
      </c>
      <c r="AK52" s="161" t="s">
        <v>129</v>
      </c>
      <c r="AL52" s="160">
        <v>41430</v>
      </c>
      <c r="AM52" s="161" t="s">
        <v>129</v>
      </c>
      <c r="AN52" s="161" t="s">
        <v>129</v>
      </c>
      <c r="AO52" s="157">
        <v>41530</v>
      </c>
      <c r="AP52" s="165">
        <v>41562</v>
      </c>
      <c r="AQ52" s="167">
        <v>41598</v>
      </c>
      <c r="AR52" s="160">
        <v>41617</v>
      </c>
      <c r="AS52" s="160">
        <v>41654</v>
      </c>
      <c r="AT52" s="167">
        <v>41688</v>
      </c>
      <c r="AU52" s="160">
        <v>41705</v>
      </c>
      <c r="AV52" s="167">
        <v>41745</v>
      </c>
      <c r="AW52" s="167"/>
    </row>
    <row r="53" spans="1:49" x14ac:dyDescent="0.2">
      <c r="A53" s="156" t="s">
        <v>181</v>
      </c>
      <c r="B53" s="161" t="s">
        <v>129</v>
      </c>
      <c r="C53" s="158" t="s">
        <v>129</v>
      </c>
      <c r="D53" s="161" t="s">
        <v>129</v>
      </c>
      <c r="E53" s="159" t="s">
        <v>129</v>
      </c>
      <c r="F53" s="157" t="s">
        <v>129</v>
      </c>
      <c r="G53" s="157" t="s">
        <v>129</v>
      </c>
      <c r="H53" s="157">
        <v>40519</v>
      </c>
      <c r="I53" s="162">
        <v>40561</v>
      </c>
      <c r="J53" s="162">
        <v>40591</v>
      </c>
      <c r="K53" s="157">
        <v>40612</v>
      </c>
      <c r="L53" s="160">
        <v>40640</v>
      </c>
      <c r="M53" s="160">
        <v>40672</v>
      </c>
      <c r="N53" s="160">
        <v>40700</v>
      </c>
      <c r="O53" s="157">
        <v>40729</v>
      </c>
      <c r="P53" s="157">
        <v>40759</v>
      </c>
      <c r="Q53" s="160">
        <v>40792</v>
      </c>
      <c r="R53" s="160">
        <v>40823</v>
      </c>
      <c r="S53" s="157">
        <v>40861</v>
      </c>
      <c r="T53" s="157">
        <v>40886</v>
      </c>
      <c r="U53" s="165">
        <v>40926</v>
      </c>
      <c r="V53" s="157">
        <v>40954</v>
      </c>
      <c r="W53" s="157">
        <v>40983</v>
      </c>
      <c r="X53" s="157">
        <v>41001</v>
      </c>
      <c r="Y53" s="157">
        <v>41038</v>
      </c>
      <c r="Z53" s="157">
        <v>41065</v>
      </c>
      <c r="AA53" s="161" t="s">
        <v>129</v>
      </c>
      <c r="AB53" s="161" t="s">
        <v>129</v>
      </c>
      <c r="AC53" s="157">
        <v>41158</v>
      </c>
      <c r="AD53" s="162">
        <v>41205</v>
      </c>
      <c r="AE53" s="157">
        <v>41228</v>
      </c>
      <c r="AF53" s="157">
        <v>41254</v>
      </c>
      <c r="AG53" s="157">
        <v>41292</v>
      </c>
      <c r="AH53" s="160">
        <v>41309</v>
      </c>
      <c r="AI53" s="157">
        <v>41338</v>
      </c>
      <c r="AJ53" s="166">
        <v>41382</v>
      </c>
      <c r="AK53" s="161" t="s">
        <v>129</v>
      </c>
      <c r="AL53" s="160">
        <v>41428</v>
      </c>
      <c r="AM53" s="157">
        <v>41463</v>
      </c>
      <c r="AN53" s="161" t="s">
        <v>129</v>
      </c>
      <c r="AO53" s="157">
        <v>41527</v>
      </c>
      <c r="AP53" s="165">
        <v>41557</v>
      </c>
      <c r="AQ53" s="160">
        <v>41591</v>
      </c>
      <c r="AR53" s="160">
        <v>41621</v>
      </c>
      <c r="AS53" s="160">
        <v>41653</v>
      </c>
      <c r="AT53" s="160">
        <v>41677</v>
      </c>
      <c r="AU53" s="167">
        <v>41716</v>
      </c>
      <c r="AV53" s="160">
        <v>41731</v>
      </c>
      <c r="AW53" s="160">
        <v>41773</v>
      </c>
    </row>
    <row r="54" spans="1:49" x14ac:dyDescent="0.2">
      <c r="A54" s="156" t="s">
        <v>182</v>
      </c>
      <c r="B54" s="161" t="s">
        <v>129</v>
      </c>
      <c r="C54" s="169" t="s">
        <v>128</v>
      </c>
      <c r="D54" s="161" t="s">
        <v>129</v>
      </c>
      <c r="E54" s="170" t="s">
        <v>129</v>
      </c>
      <c r="F54" s="157">
        <v>40457</v>
      </c>
      <c r="G54" s="157">
        <v>40500</v>
      </c>
      <c r="H54" s="165">
        <v>40529</v>
      </c>
      <c r="I54" s="161" t="s">
        <v>129</v>
      </c>
      <c r="J54" s="157">
        <v>40581</v>
      </c>
      <c r="K54" s="162">
        <v>40618</v>
      </c>
      <c r="L54" s="171">
        <v>40652</v>
      </c>
      <c r="M54" s="171">
        <v>40681</v>
      </c>
      <c r="N54" s="161" t="s">
        <v>129</v>
      </c>
      <c r="O54" s="161" t="s">
        <v>129</v>
      </c>
      <c r="P54" s="161" t="s">
        <v>129</v>
      </c>
      <c r="Q54" s="161" t="s">
        <v>129</v>
      </c>
      <c r="R54" s="171">
        <v>40835</v>
      </c>
      <c r="S54" s="165">
        <v>40863</v>
      </c>
      <c r="T54" s="157">
        <v>40890</v>
      </c>
      <c r="U54" s="165">
        <v>40926</v>
      </c>
      <c r="V54" s="157">
        <v>40948</v>
      </c>
      <c r="W54" s="157">
        <v>40982</v>
      </c>
      <c r="X54" s="161" t="s">
        <v>129</v>
      </c>
      <c r="Y54" s="157">
        <v>41045</v>
      </c>
      <c r="Z54" s="157">
        <v>41065</v>
      </c>
      <c r="AA54" s="162">
        <v>41108</v>
      </c>
      <c r="AB54" s="161" t="s">
        <v>129</v>
      </c>
      <c r="AC54" s="161" t="s">
        <v>129</v>
      </c>
      <c r="AD54" s="161" t="s">
        <v>129</v>
      </c>
      <c r="AE54" s="157">
        <v>41228</v>
      </c>
      <c r="AF54" s="157">
        <v>41254</v>
      </c>
      <c r="AG54" s="157">
        <v>41285</v>
      </c>
      <c r="AH54" s="160">
        <v>41316</v>
      </c>
      <c r="AI54" s="157">
        <v>41346</v>
      </c>
      <c r="AJ54" s="166">
        <v>41381</v>
      </c>
      <c r="AK54" s="157">
        <v>41401</v>
      </c>
      <c r="AL54" s="160">
        <v>41429</v>
      </c>
      <c r="AM54" s="161" t="s">
        <v>129</v>
      </c>
      <c r="AN54" s="161" t="s">
        <v>129</v>
      </c>
      <c r="AO54" s="161" t="s">
        <v>129</v>
      </c>
      <c r="AP54" s="165">
        <v>41561</v>
      </c>
      <c r="AQ54" s="157" t="s">
        <v>129</v>
      </c>
      <c r="AR54" s="167">
        <v>41626</v>
      </c>
      <c r="AS54" s="160">
        <v>41647</v>
      </c>
      <c r="AT54" s="160">
        <v>41677</v>
      </c>
      <c r="AU54" s="167">
        <v>41715</v>
      </c>
      <c r="AV54" s="160">
        <v>41743</v>
      </c>
      <c r="AW54" s="160">
        <v>41768</v>
      </c>
    </row>
    <row r="55" spans="1:49" x14ac:dyDescent="0.2">
      <c r="A55" s="156" t="s">
        <v>183</v>
      </c>
      <c r="B55" s="162">
        <v>40416</v>
      </c>
      <c r="C55" s="169" t="s">
        <v>128</v>
      </c>
      <c r="D55" s="161" t="s">
        <v>129</v>
      </c>
      <c r="E55" s="170" t="s">
        <v>129</v>
      </c>
      <c r="F55" s="157">
        <v>40471</v>
      </c>
      <c r="G55" s="157">
        <v>40487</v>
      </c>
      <c r="H55" s="165">
        <v>40527</v>
      </c>
      <c r="I55" s="161" t="s">
        <v>129</v>
      </c>
      <c r="J55" s="162">
        <v>40591</v>
      </c>
      <c r="K55" s="161" t="s">
        <v>129</v>
      </c>
      <c r="L55" s="160">
        <v>40648</v>
      </c>
      <c r="M55" s="171">
        <v>40702</v>
      </c>
      <c r="N55" s="160">
        <v>40702</v>
      </c>
      <c r="O55" s="161" t="s">
        <v>129</v>
      </c>
      <c r="P55" s="161" t="s">
        <v>129</v>
      </c>
      <c r="Q55" s="161" t="s">
        <v>129</v>
      </c>
      <c r="R55" s="160">
        <v>40830</v>
      </c>
      <c r="S55" s="161" t="s">
        <v>129</v>
      </c>
      <c r="T55" s="161" t="s">
        <v>129</v>
      </c>
      <c r="U55" s="162">
        <v>40926</v>
      </c>
      <c r="V55" s="161" t="s">
        <v>129</v>
      </c>
      <c r="W55" s="161" t="s">
        <v>129</v>
      </c>
      <c r="X55" s="161" t="s">
        <v>129</v>
      </c>
      <c r="Y55" s="157">
        <v>41036</v>
      </c>
      <c r="Z55" s="162">
        <v>41067</v>
      </c>
      <c r="AA55" s="161" t="s">
        <v>129</v>
      </c>
      <c r="AB55" s="161" t="s">
        <v>129</v>
      </c>
      <c r="AC55" s="161" t="s">
        <v>129</v>
      </c>
      <c r="AD55" s="161" t="s">
        <v>129</v>
      </c>
      <c r="AE55" s="161" t="s">
        <v>129</v>
      </c>
      <c r="AF55" s="161" t="s">
        <v>129</v>
      </c>
      <c r="AG55" s="157">
        <v>40925</v>
      </c>
      <c r="AH55" s="160">
        <v>40952</v>
      </c>
      <c r="AI55" s="161" t="s">
        <v>129</v>
      </c>
      <c r="AJ55" s="157">
        <v>41369</v>
      </c>
      <c r="AK55" s="161" t="s">
        <v>129</v>
      </c>
      <c r="AL55" s="160">
        <v>41429</v>
      </c>
      <c r="AM55" s="161" t="s">
        <v>129</v>
      </c>
      <c r="AN55" s="161" t="s">
        <v>129</v>
      </c>
      <c r="AO55" s="157">
        <v>41521</v>
      </c>
      <c r="AP55" s="157">
        <v>41551</v>
      </c>
      <c r="AQ55" s="160">
        <v>41593</v>
      </c>
      <c r="AR55" s="160">
        <v>41619</v>
      </c>
      <c r="AS55" s="160">
        <v>41649</v>
      </c>
      <c r="AT55" s="160">
        <v>41673</v>
      </c>
      <c r="AU55" s="160">
        <v>41704</v>
      </c>
      <c r="AV55" s="160">
        <v>41743</v>
      </c>
      <c r="AW55" s="160">
        <v>41773</v>
      </c>
    </row>
    <row r="56" spans="1:49" x14ac:dyDescent="0.2">
      <c r="A56" s="156" t="s">
        <v>184</v>
      </c>
      <c r="B56" s="162">
        <v>40416</v>
      </c>
      <c r="C56" s="158" t="s">
        <v>128</v>
      </c>
      <c r="D56" s="161" t="s">
        <v>129</v>
      </c>
      <c r="E56" s="159">
        <v>40424</v>
      </c>
      <c r="F56" s="165">
        <v>40458</v>
      </c>
      <c r="G56" s="157">
        <v>40492</v>
      </c>
      <c r="H56" s="157">
        <v>40519</v>
      </c>
      <c r="I56" s="157">
        <v>40547</v>
      </c>
      <c r="J56" s="157">
        <v>40582</v>
      </c>
      <c r="K56" s="157">
        <v>40610</v>
      </c>
      <c r="L56" s="160">
        <v>40637</v>
      </c>
      <c r="M56" s="160">
        <v>40672</v>
      </c>
      <c r="N56" s="160">
        <v>40697</v>
      </c>
      <c r="O56" s="161" t="s">
        <v>129</v>
      </c>
      <c r="P56" s="157">
        <v>40759</v>
      </c>
      <c r="Q56" s="160">
        <v>40792</v>
      </c>
      <c r="R56" s="160">
        <v>40823</v>
      </c>
      <c r="S56" s="157">
        <v>40854</v>
      </c>
      <c r="T56" s="157">
        <v>40883</v>
      </c>
      <c r="U56" s="157">
        <v>40912</v>
      </c>
      <c r="V56" s="161" t="s">
        <v>129</v>
      </c>
      <c r="W56" s="157">
        <v>40977</v>
      </c>
      <c r="X56" s="157">
        <v>41009</v>
      </c>
      <c r="Y56" s="157">
        <v>41032</v>
      </c>
      <c r="Z56" s="157">
        <v>41065</v>
      </c>
      <c r="AA56" s="161" t="s">
        <v>129</v>
      </c>
      <c r="AB56" s="161" t="s">
        <v>129</v>
      </c>
      <c r="AC56" s="161" t="s">
        <v>129</v>
      </c>
      <c r="AD56" s="157">
        <v>41190</v>
      </c>
      <c r="AE56" s="157">
        <v>41219</v>
      </c>
      <c r="AF56" s="157">
        <v>41249</v>
      </c>
      <c r="AG56" s="157">
        <v>41283</v>
      </c>
      <c r="AH56" s="160">
        <v>41310</v>
      </c>
      <c r="AI56" s="157">
        <v>41340</v>
      </c>
      <c r="AJ56" s="174">
        <v>41374</v>
      </c>
      <c r="AK56" s="157">
        <v>41401</v>
      </c>
      <c r="AL56" s="160">
        <v>41430</v>
      </c>
      <c r="AM56" s="161" t="s">
        <v>129</v>
      </c>
      <c r="AN56" s="161" t="s">
        <v>129</v>
      </c>
      <c r="AO56" s="161" t="s">
        <v>129</v>
      </c>
      <c r="AP56" s="165">
        <v>41556</v>
      </c>
      <c r="AQ56" s="160">
        <v>41586</v>
      </c>
      <c r="AR56" s="160">
        <v>41618</v>
      </c>
      <c r="AS56" s="160">
        <v>41647</v>
      </c>
      <c r="AT56" s="160">
        <v>41677</v>
      </c>
      <c r="AU56" s="160">
        <v>41704</v>
      </c>
      <c r="AV56" s="160">
        <v>41733</v>
      </c>
      <c r="AW56" s="160">
        <v>41766</v>
      </c>
    </row>
    <row r="57" spans="1:49" x14ac:dyDescent="0.2">
      <c r="A57" s="156" t="s">
        <v>185</v>
      </c>
      <c r="B57" s="161" t="s">
        <v>129</v>
      </c>
      <c r="C57" s="158" t="s">
        <v>128</v>
      </c>
      <c r="D57" s="161" t="s">
        <v>129</v>
      </c>
      <c r="E57" s="159">
        <v>40424</v>
      </c>
      <c r="F57" s="157">
        <v>40465</v>
      </c>
      <c r="G57" s="162">
        <v>40527</v>
      </c>
      <c r="H57" s="175"/>
      <c r="I57" s="157">
        <v>40547</v>
      </c>
      <c r="J57" s="157">
        <v>40582</v>
      </c>
      <c r="K57" s="157">
        <v>40612</v>
      </c>
      <c r="L57" s="171">
        <v>40652</v>
      </c>
      <c r="M57" s="160">
        <v>40669</v>
      </c>
      <c r="N57" s="160">
        <v>40709</v>
      </c>
      <c r="O57" s="161" t="s">
        <v>129</v>
      </c>
      <c r="P57" s="161" t="s">
        <v>129</v>
      </c>
      <c r="Q57" s="160">
        <v>40792</v>
      </c>
      <c r="R57" s="160">
        <v>40830</v>
      </c>
      <c r="S57" s="157">
        <v>40855</v>
      </c>
      <c r="T57" s="157">
        <v>40883</v>
      </c>
      <c r="U57" s="157">
        <v>40912</v>
      </c>
      <c r="V57" s="157">
        <v>40949</v>
      </c>
      <c r="W57" s="157">
        <v>40976</v>
      </c>
      <c r="X57" s="157">
        <v>41018</v>
      </c>
      <c r="Y57" s="161" t="s">
        <v>129</v>
      </c>
      <c r="Z57" s="161" t="s">
        <v>129</v>
      </c>
      <c r="AA57" s="161" t="s">
        <v>129</v>
      </c>
      <c r="AB57" s="161" t="s">
        <v>129</v>
      </c>
      <c r="AC57" s="161" t="s">
        <v>129</v>
      </c>
      <c r="AD57" s="157">
        <v>41192</v>
      </c>
      <c r="AE57" s="162">
        <v>41243</v>
      </c>
      <c r="AF57" s="157">
        <v>41257</v>
      </c>
      <c r="AG57" s="157">
        <v>41284</v>
      </c>
      <c r="AH57" s="160">
        <v>41316</v>
      </c>
      <c r="AI57" s="157">
        <v>41338</v>
      </c>
      <c r="AJ57" s="157">
        <v>41366</v>
      </c>
      <c r="AK57" s="157">
        <v>41409</v>
      </c>
      <c r="AL57" s="160">
        <v>41429</v>
      </c>
      <c r="AM57" s="161" t="s">
        <v>129</v>
      </c>
      <c r="AN57" s="161" t="s">
        <v>129</v>
      </c>
      <c r="AO57" s="161" t="s">
        <v>129</v>
      </c>
      <c r="AP57" s="165">
        <v>41558</v>
      </c>
      <c r="AQ57" s="167">
        <v>41598</v>
      </c>
      <c r="AR57" s="160">
        <v>41618</v>
      </c>
      <c r="AS57" s="167"/>
      <c r="AT57" s="160">
        <v>41683</v>
      </c>
      <c r="AU57" s="167">
        <v>41716</v>
      </c>
      <c r="AV57" s="160">
        <v>41732</v>
      </c>
      <c r="AW57" s="160">
        <v>41764</v>
      </c>
    </row>
  </sheetData>
  <printOptions gridLines="1"/>
  <pageMargins left="0.35" right="0.23" top="1" bottom="1" header="0.5" footer="0.5"/>
  <pageSetup scale="65"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28"/>
    </sheetView>
  </sheetViews>
  <sheetFormatPr defaultRowHeight="12.75" x14ac:dyDescent="0.2"/>
  <sheetData>
    <row r="1" spans="1:5" x14ac:dyDescent="0.2">
      <c r="A1" s="79"/>
      <c r="B1" s="80"/>
      <c r="C1" s="80"/>
    </row>
    <row r="2" spans="1:5" x14ac:dyDescent="0.2">
      <c r="A2" s="81"/>
      <c r="B2" s="82"/>
      <c r="C2" s="82"/>
      <c r="D2" s="83"/>
      <c r="E2" s="84"/>
    </row>
    <row r="3" spans="1:5" x14ac:dyDescent="0.2">
      <c r="A3" s="85"/>
      <c r="B3" s="86"/>
      <c r="C3" s="86"/>
      <c r="D3" s="87"/>
      <c r="E3" s="88"/>
    </row>
    <row r="4" spans="1:5" x14ac:dyDescent="0.2">
      <c r="A4" s="3"/>
      <c r="B4" s="2"/>
      <c r="C4" s="2"/>
      <c r="D4" s="73"/>
      <c r="E4" s="53"/>
    </row>
    <row r="5" spans="1:5" x14ac:dyDescent="0.2">
      <c r="A5" s="3"/>
      <c r="B5" s="89"/>
      <c r="C5" s="89"/>
      <c r="D5" s="27"/>
      <c r="E5" s="90"/>
    </row>
    <row r="6" spans="1:5" x14ac:dyDescent="0.2">
      <c r="A6" s="3"/>
      <c r="B6" s="2"/>
      <c r="C6" s="2"/>
      <c r="D6" s="73"/>
      <c r="E6" s="53"/>
    </row>
    <row r="7" spans="1:5" x14ac:dyDescent="0.2">
      <c r="A7" s="3"/>
      <c r="B7" s="2"/>
      <c r="C7" s="2"/>
      <c r="D7" s="73"/>
      <c r="E7" s="53"/>
    </row>
    <row r="8" spans="1:5" x14ac:dyDescent="0.2">
      <c r="A8" s="3"/>
      <c r="B8" s="2"/>
      <c r="C8" s="2"/>
      <c r="D8" s="73"/>
      <c r="E8" s="53"/>
    </row>
    <row r="9" spans="1:5" x14ac:dyDescent="0.2">
      <c r="A9" s="3"/>
      <c r="B9" s="2"/>
      <c r="C9" s="2"/>
      <c r="D9" s="73"/>
      <c r="E9" s="53"/>
    </row>
    <row r="10" spans="1:5" x14ac:dyDescent="0.2">
      <c r="A10" s="91"/>
      <c r="B10" s="92"/>
      <c r="C10" s="92"/>
      <c r="D10" s="92"/>
      <c r="E10" s="93"/>
    </row>
    <row r="11" spans="1:5" x14ac:dyDescent="0.2">
      <c r="A11" s="91"/>
      <c r="B11" s="11"/>
      <c r="C11" s="92"/>
      <c r="D11" s="92"/>
      <c r="E11" s="93"/>
    </row>
    <row r="12" spans="1:5" x14ac:dyDescent="0.2">
      <c r="A12" s="94"/>
      <c r="B12" s="95"/>
      <c r="C12" s="95"/>
      <c r="D12" s="96"/>
      <c r="E12" s="97"/>
    </row>
    <row r="13" spans="1:5" x14ac:dyDescent="0.2">
      <c r="A13" s="5"/>
      <c r="B13" s="98"/>
      <c r="C13" s="6"/>
      <c r="D13" s="23"/>
      <c r="E13" s="99"/>
    </row>
    <row r="14" spans="1:5" x14ac:dyDescent="0.2">
      <c r="A14" s="5"/>
      <c r="B14" s="99"/>
      <c r="C14" s="6"/>
      <c r="D14" s="23"/>
      <c r="E14" s="99"/>
    </row>
    <row r="15" spans="1:5" x14ac:dyDescent="0.2">
      <c r="A15" s="5"/>
      <c r="B15" s="99"/>
      <c r="C15" s="6"/>
      <c r="D15" s="23"/>
      <c r="E15" s="99"/>
    </row>
    <row r="16" spans="1:5" x14ac:dyDescent="0.2">
      <c r="A16" s="10"/>
      <c r="B16" s="100"/>
      <c r="C16" s="101"/>
      <c r="D16" s="102"/>
      <c r="E16" s="100"/>
    </row>
    <row r="17" spans="1:5" x14ac:dyDescent="0.2">
      <c r="A17" s="91"/>
      <c r="B17" s="6"/>
      <c r="C17" s="92"/>
      <c r="D17" s="7"/>
      <c r="E17" s="46"/>
    </row>
    <row r="18" spans="1:5" x14ac:dyDescent="0.2">
      <c r="A18" s="94"/>
      <c r="B18" s="95"/>
      <c r="C18" s="95"/>
      <c r="D18" s="96"/>
      <c r="E18" s="97"/>
    </row>
    <row r="19" spans="1:5" x14ac:dyDescent="0.2">
      <c r="A19" s="5"/>
      <c r="B19" s="98"/>
      <c r="C19" s="6"/>
      <c r="D19" s="23"/>
      <c r="E19" s="99"/>
    </row>
    <row r="20" spans="1:5" x14ac:dyDescent="0.2">
      <c r="A20" s="5"/>
      <c r="B20" s="99"/>
      <c r="C20" s="6"/>
      <c r="D20" s="23"/>
      <c r="E20" s="99"/>
    </row>
    <row r="21" spans="1:5" x14ac:dyDescent="0.2">
      <c r="A21" s="5"/>
      <c r="B21" s="99"/>
      <c r="C21" s="6"/>
      <c r="D21" s="23"/>
      <c r="E21" s="99"/>
    </row>
    <row r="22" spans="1:5" x14ac:dyDescent="0.2">
      <c r="A22" s="10"/>
      <c r="B22" s="100"/>
      <c r="C22" s="101"/>
      <c r="D22" s="102"/>
      <c r="E22" s="100"/>
    </row>
    <row r="23" spans="1:5" x14ac:dyDescent="0.2">
      <c r="A23" s="91"/>
      <c r="B23" s="6"/>
      <c r="C23" s="92"/>
      <c r="D23" s="7"/>
      <c r="E23" s="46"/>
    </row>
    <row r="24" spans="1:5" x14ac:dyDescent="0.2">
      <c r="A24" s="94"/>
      <c r="B24" s="95"/>
      <c r="C24" s="95"/>
      <c r="D24" s="96"/>
      <c r="E24" s="97"/>
    </row>
    <row r="25" spans="1:5" x14ac:dyDescent="0.2">
      <c r="A25" s="5"/>
      <c r="B25" s="98"/>
      <c r="C25" s="7"/>
      <c r="D25" s="23"/>
      <c r="E25" s="99"/>
    </row>
    <row r="26" spans="1:5" x14ac:dyDescent="0.2">
      <c r="A26" s="5"/>
      <c r="B26" s="99"/>
      <c r="C26" s="7"/>
      <c r="D26" s="23"/>
      <c r="E26" s="99"/>
    </row>
    <row r="27" spans="1:5" x14ac:dyDescent="0.2">
      <c r="A27" s="5"/>
      <c r="B27" s="99"/>
      <c r="C27" s="7"/>
      <c r="D27" s="23"/>
      <c r="E27" s="99"/>
    </row>
    <row r="28" spans="1:5" x14ac:dyDescent="0.2">
      <c r="A28" s="10"/>
      <c r="B28" s="100"/>
      <c r="C28" s="103"/>
      <c r="D28" s="102"/>
      <c r="E28" s="100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Bus Mgr report</vt:lpstr>
      <vt:lpstr>VISA log</vt:lpstr>
      <vt:lpstr>Sheet2</vt:lpstr>
      <vt:lpstr>Sheet3</vt:lpstr>
      <vt:lpstr>'Bus Mgr report'!Print_Area</vt:lpstr>
      <vt:lpstr>'VISA log'!Print_Titles</vt:lpstr>
    </vt:vector>
  </TitlesOfParts>
  <Company>ECTS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Paul Fritz</cp:lastModifiedBy>
  <cp:lastPrinted>2014-05-14T18:09:47Z</cp:lastPrinted>
  <dcterms:created xsi:type="dcterms:W3CDTF">2001-08-13T15:36:03Z</dcterms:created>
  <dcterms:modified xsi:type="dcterms:W3CDTF">2014-05-19T16:47:51Z</dcterms:modified>
</cp:coreProperties>
</file>