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S:\Business\Public Information\Board Agendas Minutes\2013-2014\April 2014\Business Manager\"/>
    </mc:Choice>
  </mc:AlternateContent>
  <bookViews>
    <workbookView xWindow="165" yWindow="45" windowWidth="11055" windowHeight="6900"/>
  </bookViews>
  <sheets>
    <sheet name="3-31-14" sheetId="1" r:id="rId1"/>
  </sheets>
  <definedNames>
    <definedName name="_xlnm.Print_Area" localSheetId="0">'3-31-14'!$A$2:$B$137</definedName>
    <definedName name="_xlnm.Print_Titles" localSheetId="0">'3-31-14'!$3:$4</definedName>
  </definedNames>
  <calcPr calcId="152511"/>
</workbook>
</file>

<file path=xl/calcChain.xml><?xml version="1.0" encoding="utf-8"?>
<calcChain xmlns="http://schemas.openxmlformats.org/spreadsheetml/2006/main">
  <c r="B126" i="1" l="1"/>
  <c r="B128" i="1" s="1"/>
  <c r="B34" i="1"/>
  <c r="B37" i="1"/>
  <c r="B30" i="1"/>
  <c r="B26" i="1"/>
  <c r="B24" i="1"/>
  <c r="B15" i="1"/>
  <c r="B18" i="1" s="1"/>
  <c r="B16" i="1"/>
  <c r="B9" i="1"/>
  <c r="B99" i="1"/>
  <c r="B98" i="1"/>
  <c r="B32" i="1"/>
  <c r="B45" i="1"/>
  <c r="B85" i="1"/>
  <c r="B59" i="1"/>
  <c r="B78" i="1"/>
  <c r="B91" i="1"/>
  <c r="B86" i="1"/>
  <c r="B93" i="1"/>
  <c r="B105" i="1"/>
  <c r="B122" i="1"/>
  <c r="B67" i="1"/>
  <c r="B71" i="1"/>
  <c r="B118" i="1"/>
  <c r="B55" i="1"/>
  <c r="B12" i="1"/>
  <c r="B38" i="1" l="1"/>
  <c r="B101" i="1"/>
  <c r="B107" i="1" s="1"/>
  <c r="B73" i="1"/>
  <c r="B124" i="1"/>
  <c r="B19" i="1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<sst xmlns="http://schemas.openxmlformats.org/spreadsheetml/2006/main" count="99" uniqueCount="82">
  <si>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</si>
  <si>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</si>
  <si>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</si>
  <si>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</si>
  <si>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</si>
  <si>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</si>
  <si>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</si>
  <si>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</si>
  <si>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</si>
  <si>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</si>
  <si>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</si>
  <si>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</si>
  <si>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</si>
  <si>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</si>
  <si>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</si>
  <si>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</si>
  <si>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</si>
  <si>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</si>
  <si>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</si>
  <si>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</si>
  <si>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</si>
  <si>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</si>
  <si>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</si>
  <si>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</si>
  <si>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</si>
  <si>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</si>
  <si>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</si>
  <si>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</si>
  <si>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</si>
  <si>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</si>
  <si>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</si>
  <si>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</si>
  <si>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</si>
  <si>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</si>
  <si>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</si>
  <si>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</si>
  <si>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</si>
  <si>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</si>
  <si>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</si>
  <si>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</si>
  <si>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</si>
  <si>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</si>
  <si>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</si>
  <si>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</si>
  <si>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</si>
  <si>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</si>
  <si>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</si>
  <si>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</si>
  <si>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</si>
  <si>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</si>
  <si>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</si>
  <si>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</si>
  <si>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</si>
  <si>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</si>
  <si>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</si>
  <si>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</si>
  <si>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</si>
  <si>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</si>
  <si>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</si>
  <si>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</si>
  <si>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</si>
  <si>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</si>
  <si>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</si>
  <si>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</si>
  <si>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</si>
  <si>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</si>
  <si>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</si>
  <si>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</si>
  <si>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</si>
  <si>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</si>
  <si>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</si>
  <si>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</si>
  <si>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</si>
  <si>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</si>
  <si>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</si>
  <si>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</si>
  <si>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</si>
  <si>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</si>
  <si>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</si>
  <si>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</si>
  <si>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Prepared by: Marcia D. Stokes, Business Manager</t>
  </si>
  <si>
    <t>March 2014- Monthly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</si>
</sst>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7"/>
  <sheetViews>
    <sheetView showGridLines="0" tabSelected="1" zoomScale="97" zoomScaleNormal="97" workbookViewId="0">
      <selection activeCell="D38" sqref="D38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81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220795.19</v>
      </c>
    </row>
    <row r="8" spans="1:3">
      <c r="A8" s="4" t="s">
        <v>11</v>
      </c>
    </row>
    <row r="9" spans="1:3">
      <c r="A9" s="5" t="s">
        <v>4</v>
      </c>
      <c r="B9" s="7">
        <f>353844.96-13225.28</f>
        <v>340619.68</v>
      </c>
    </row>
    <row r="10" spans="1:3">
      <c r="A10" s="5" t="s">
        <v>5</v>
      </c>
      <c r="B10" s="7">
        <v>13225.28</v>
      </c>
    </row>
    <row r="11" spans="1:3">
      <c r="A11" s="5" t="s">
        <v>30</v>
      </c>
      <c r="B11" s="15">
        <v>44745</v>
      </c>
    </row>
    <row r="12" spans="1:3">
      <c r="A12" s="5" t="s">
        <v>6</v>
      </c>
      <c r="B12" s="7">
        <f>SUM(B9:B11)</f>
        <v>398589.96</v>
      </c>
    </row>
    <row r="13" spans="1:3">
      <c r="A13" s="4" t="s">
        <v>7</v>
      </c>
    </row>
    <row r="14" spans="1:3">
      <c r="A14" s="1" t="s">
        <v>56</v>
      </c>
      <c r="B14" s="7">
        <v>371.45</v>
      </c>
    </row>
    <row r="15" spans="1:3">
      <c r="A15" s="1" t="s">
        <v>39</v>
      </c>
      <c r="B15" s="7">
        <f>38326.43-25000</f>
        <v>13326.43</v>
      </c>
    </row>
    <row r="16" spans="1:3">
      <c r="A16" s="1" t="s">
        <v>8</v>
      </c>
      <c r="B16" s="7">
        <f>9236.62-371.45</f>
        <v>8865.17</v>
      </c>
    </row>
    <row r="17" spans="1:4">
      <c r="A17" s="1" t="s">
        <v>41</v>
      </c>
      <c r="B17" s="15">
        <v>425000</v>
      </c>
    </row>
    <row r="18" spans="1:4">
      <c r="A18" s="1" t="s">
        <v>20</v>
      </c>
      <c r="B18" s="7">
        <f>SUM(B14:B17)</f>
        <v>447563.05</v>
      </c>
    </row>
    <row r="19" spans="1:4">
      <c r="A19" s="6" t="s">
        <v>9</v>
      </c>
      <c r="B19" s="16">
        <f>B7+B12-B18</f>
        <v>171822.10000000003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1726940.53</v>
      </c>
    </row>
    <row r="23" spans="1:4">
      <c r="A23" s="4" t="s">
        <v>11</v>
      </c>
    </row>
    <row r="24" spans="1:4">
      <c r="A24" s="5" t="s">
        <v>40</v>
      </c>
      <c r="B24" s="7">
        <f>100000+125000+200000</f>
        <v>425000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28.03+0.84</f>
        <v>28.87</v>
      </c>
    </row>
    <row r="27" spans="1:4">
      <c r="A27" s="1" t="s">
        <v>19</v>
      </c>
      <c r="B27" s="7">
        <v>9713</v>
      </c>
    </row>
    <row r="28" spans="1:4">
      <c r="A28" s="1" t="s">
        <v>14</v>
      </c>
      <c r="B28" s="7">
        <v>68946.89</v>
      </c>
    </row>
    <row r="29" spans="1:4">
      <c r="A29" s="1" t="s">
        <v>15</v>
      </c>
      <c r="B29" s="7">
        <v>21457.34</v>
      </c>
    </row>
    <row r="30" spans="1:4">
      <c r="A30" s="1" t="s">
        <v>27</v>
      </c>
      <c r="B30" s="7">
        <f>25675+20800</f>
        <v>46475</v>
      </c>
    </row>
    <row r="31" spans="1:4">
      <c r="A31" s="1" t="s">
        <v>16</v>
      </c>
      <c r="B31" s="15">
        <v>6900.38</v>
      </c>
    </row>
    <row r="32" spans="1:4">
      <c r="A32" s="5" t="s">
        <v>48</v>
      </c>
      <c r="B32" s="7">
        <f>SUM(B24:B31)</f>
        <v>578521.48</v>
      </c>
    </row>
    <row r="33" spans="1:4">
      <c r="A33" s="4" t="s">
        <v>7</v>
      </c>
    </row>
    <row r="34" spans="1:4">
      <c r="A34" s="1" t="s">
        <v>12</v>
      </c>
      <c r="B34" s="7">
        <f>84341.26+809.29</f>
        <v>85150.549999999988</v>
      </c>
    </row>
    <row r="35" spans="1:4">
      <c r="A35" s="1" t="s">
        <v>38</v>
      </c>
      <c r="B35" s="7">
        <v>486392.14</v>
      </c>
    </row>
    <row r="36" spans="1:4">
      <c r="A36" s="1" t="s">
        <v>36</v>
      </c>
      <c r="B36" s="15">
        <v>0</v>
      </c>
    </row>
    <row r="37" spans="1:4">
      <c r="A37" s="1" t="s">
        <v>49</v>
      </c>
      <c r="B37" s="15">
        <f>SUM(B34:B36)</f>
        <v>571542.68999999994</v>
      </c>
    </row>
    <row r="38" spans="1:4">
      <c r="A38" s="6" t="s">
        <v>13</v>
      </c>
      <c r="B38" s="22">
        <f>SUM(B22+B32-B37)</f>
        <v>1733919.3199999998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9">
        <v>327715.81</v>
      </c>
    </row>
    <row r="41" spans="1:4">
      <c r="A41" s="11" t="s">
        <v>47</v>
      </c>
      <c r="B41" s="20">
        <v>1161203.51</v>
      </c>
    </row>
    <row r="42" spans="1:4">
      <c r="A42" s="11" t="s">
        <v>68</v>
      </c>
      <c r="B42" s="20">
        <v>0</v>
      </c>
    </row>
    <row r="43" spans="1:4">
      <c r="A43" s="11" t="s">
        <v>70</v>
      </c>
      <c r="B43" s="20">
        <v>0</v>
      </c>
    </row>
    <row r="44" spans="1:4">
      <c r="A44" s="11" t="s">
        <v>78</v>
      </c>
      <c r="B44" s="20">
        <v>245000</v>
      </c>
    </row>
    <row r="45" spans="1:4">
      <c r="A45" s="12"/>
      <c r="B45" s="23">
        <f>SUM(B40:B44)</f>
        <v>1733919.32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105439.69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5.68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105445.37</v>
      </c>
    </row>
    <row r="56" spans="1:2">
      <c r="A56" s="6"/>
    </row>
    <row r="57" spans="1:2">
      <c r="A57" s="11" t="s">
        <v>44</v>
      </c>
      <c r="B57" s="19">
        <v>0.59</v>
      </c>
    </row>
    <row r="58" spans="1:2">
      <c r="A58" s="11" t="s">
        <v>45</v>
      </c>
      <c r="B58" s="20">
        <v>105444.78</v>
      </c>
    </row>
    <row r="59" spans="1:2">
      <c r="A59" s="11"/>
      <c r="B59" s="21">
        <f>SUM(B57:B58)</f>
        <v>105445.37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334412.65000000002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v>8.24</v>
      </c>
    </row>
    <row r="67" spans="1:3">
      <c r="A67" s="1" t="s">
        <v>6</v>
      </c>
      <c r="B67" s="7">
        <f>SUM(B65:B66)</f>
        <v>8.24</v>
      </c>
    </row>
    <row r="68" spans="1:3">
      <c r="A68" s="4" t="s">
        <v>35</v>
      </c>
    </row>
    <row r="69" spans="1:3" s="7" customFormat="1">
      <c r="A69" s="1" t="s">
        <v>77</v>
      </c>
      <c r="B69" s="7">
        <v>0</v>
      </c>
      <c r="C69" s="1"/>
    </row>
    <row r="70" spans="1:3">
      <c r="A70" s="1" t="s">
        <v>79</v>
      </c>
      <c r="B70" s="15">
        <v>0</v>
      </c>
    </row>
    <row r="71" spans="1:3">
      <c r="B71" s="7">
        <f>SUM(B69:B70)</f>
        <v>0</v>
      </c>
    </row>
    <row r="72" spans="1:3">
      <c r="B72" s="15"/>
    </row>
    <row r="73" spans="1:3">
      <c r="A73" s="6" t="s">
        <v>25</v>
      </c>
      <c r="B73" s="16">
        <f>B62+B67-B71</f>
        <v>334420.89</v>
      </c>
      <c r="C73" s="7"/>
    </row>
    <row r="74" spans="1:3">
      <c r="A74" s="6"/>
    </row>
    <row r="75" spans="1:3">
      <c r="A75" s="11" t="s">
        <v>29</v>
      </c>
      <c r="B75" s="19">
        <v>792.69</v>
      </c>
    </row>
    <row r="76" spans="1:3">
      <c r="A76" s="11" t="s">
        <v>33</v>
      </c>
      <c r="B76" s="20">
        <v>333628.2</v>
      </c>
    </row>
    <row r="77" spans="1:3">
      <c r="A77" s="11"/>
      <c r="B77" s="21">
        <v>0</v>
      </c>
    </row>
    <row r="78" spans="1:3">
      <c r="A78" s="11"/>
      <c r="B78" s="21">
        <f>SUM(B75:B77)</f>
        <v>334420.89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1574.08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131.92+201.92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v>427.31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427.31</v>
      </c>
    </row>
    <row r="92" spans="1:2" ht="32.25" customHeight="1">
      <c r="A92" s="6"/>
    </row>
    <row r="93" spans="1:2">
      <c r="A93" s="6" t="s">
        <v>75</v>
      </c>
      <c r="B93" s="16">
        <f>B81+B86-B91</f>
        <v>1480.61</v>
      </c>
    </row>
    <row r="94" spans="1:2">
      <c r="A94" s="26" t="s">
        <v>53</v>
      </c>
      <c r="B94" s="26"/>
    </row>
    <row r="95" spans="1:2">
      <c r="A95" s="6" t="s">
        <v>3</v>
      </c>
      <c r="B95" s="7">
        <v>23771.25</v>
      </c>
    </row>
    <row r="96" spans="1:2" s="4" customFormat="1">
      <c r="A96" s="4" t="s">
        <v>18</v>
      </c>
      <c r="B96" s="17"/>
    </row>
    <row r="98" spans="1:3">
      <c r="A98" s="1" t="s">
        <v>60</v>
      </c>
      <c r="B98" s="7">
        <f>4600.35+809.6+149.05</f>
        <v>5559.0000000000009</v>
      </c>
    </row>
    <row r="99" spans="1:3">
      <c r="A99" s="1" t="s">
        <v>31</v>
      </c>
      <c r="B99" s="18">
        <f>6900.38+652+978.95</f>
        <v>8531.33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14090.330000000002</v>
      </c>
    </row>
    <row r="103" spans="1:3">
      <c r="A103" s="4" t="s">
        <v>32</v>
      </c>
      <c r="B103" s="7">
        <v>4474.16</v>
      </c>
    </row>
    <row r="104" spans="1:3">
      <c r="A104" s="1" t="s">
        <v>67</v>
      </c>
      <c r="B104" s="15">
        <v>13225.28</v>
      </c>
    </row>
    <row r="105" spans="1:3">
      <c r="B105" s="7">
        <f>SUM(B103:B104)</f>
        <v>17699.440000000002</v>
      </c>
    </row>
    <row r="107" spans="1:3">
      <c r="A107" s="6" t="s">
        <v>9</v>
      </c>
      <c r="B107" s="16">
        <f>B95+B101-B105</f>
        <v>20162.14</v>
      </c>
      <c r="C107" s="7"/>
    </row>
    <row r="108" spans="1:3">
      <c r="A108" s="6"/>
    </row>
    <row r="109" spans="1:3">
      <c r="A109" s="26" t="s">
        <v>55</v>
      </c>
      <c r="B109" s="26"/>
    </row>
    <row r="110" spans="1:3">
      <c r="A110" s="6" t="s">
        <v>3</v>
      </c>
      <c r="B110" s="7">
        <v>4127.66</v>
      </c>
    </row>
    <row r="111" spans="1:3">
      <c r="A111" s="4" t="s">
        <v>18</v>
      </c>
      <c r="B111" s="17"/>
    </row>
    <row r="113" spans="1:3">
      <c r="A113" s="1" t="s">
        <v>61</v>
      </c>
      <c r="B113" s="7">
        <v>7799.85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0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7799.85</v>
      </c>
    </row>
    <row r="120" spans="1:3">
      <c r="A120" s="5" t="s">
        <v>63</v>
      </c>
      <c r="B120" s="7">
        <v>90</v>
      </c>
    </row>
    <row r="121" spans="1:3">
      <c r="A121" s="5" t="s">
        <v>64</v>
      </c>
      <c r="B121" s="15">
        <v>0</v>
      </c>
    </row>
    <row r="122" spans="1:3">
      <c r="B122" s="7">
        <f>SUM(B120:B121)</f>
        <v>90</v>
      </c>
    </row>
    <row r="124" spans="1:3">
      <c r="A124" s="6" t="s">
        <v>9</v>
      </c>
      <c r="B124" s="16">
        <f>B110+B118-B122</f>
        <v>11837.51</v>
      </c>
      <c r="C124" s="7"/>
    </row>
    <row r="125" spans="1:3">
      <c r="A125" s="6"/>
    </row>
    <row r="126" spans="1:3">
      <c r="A126" s="11" t="s">
        <v>57</v>
      </c>
      <c r="B126" s="24">
        <f>8428.11+801+990</f>
        <v>10219.11</v>
      </c>
    </row>
    <row r="127" spans="1:3">
      <c r="A127" s="11" t="s">
        <v>58</v>
      </c>
      <c r="B127" s="25">
        <v>1618.4</v>
      </c>
    </row>
    <row r="128" spans="1:3">
      <c r="A128" s="11"/>
      <c r="B128" s="24">
        <f>SUM(B126:B127)</f>
        <v>11837.51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80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3-31-14</vt:lpstr>
      <vt:lpstr>'3-31-14'!Print_Area</vt:lpstr>
      <vt:lpstr>'3-31-14'!Print_Titles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Paul Fritz</cp:lastModifiedBy>
  <cp:lastPrinted>2014-03-04T16:39:07Z</cp:lastPrinted>
  <dcterms:created xsi:type="dcterms:W3CDTF">1997-08-12T17:26:54Z</dcterms:created>
  <dcterms:modified xsi:type="dcterms:W3CDTF">2014-05-12T23:02:04Z</dcterms:modified>
</cp:coreProperties>
</file>