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ate1904="1" defaultThemeVersion="124226"/>
  <bookViews>
    <workbookView xWindow="165" yWindow="45" windowWidth="11055" windowHeight="6900"/>
  </bookViews>
  <sheets>
    <sheet name="TREASURER-7-31-12" sheetId="1" r:id="rId1"/>
  </sheets>
  <externalReferences>
    <externalReference r:id="rId2"/>
  </externalReferences>
  <definedNames>
    <definedName name="_xlnm.Print_Area" localSheetId="0">'TREASURER-7-31-12'!$A$2:$B$165</definedName>
    <definedName name="_xlnm.Print_Titles" localSheetId="0">'TREASURER-7-31-12'!$2:$5</definedName>
  </definedNames>
  <calcPr calcId="125725"/>
</workbook>
</file>

<file path=xl/calcChain.xml><?xml version="1.0" encoding="utf-8"?>
<calcChain xmlns="http://schemas.openxmlformats.org/spreadsheetml/2006/main">
  <c r="B85" i="1"/>
  <c r="B80"/>
  <c r="B86"/>
  <c r="B81"/>
  <c r="B77"/>
  <c r="B29"/>
  <c r="F36"/>
  <c r="E36"/>
  <c r="B151"/>
  <c r="B146"/>
  <c r="B13"/>
  <c r="B153" l="1"/>
  <c r="B56" l="1"/>
  <c r="B110" l="1"/>
  <c r="B129" l="1"/>
  <c r="B82"/>
  <c r="B46"/>
  <c r="B136"/>
  <c r="B87"/>
  <c r="B124"/>
  <c r="B69"/>
  <c r="B95"/>
  <c r="B64"/>
  <c r="B131" l="1"/>
  <c r="B40"/>
  <c r="B48" s="1"/>
  <c r="B89"/>
  <c r="B105"/>
  <c r="B112" s="1"/>
  <c r="B19"/>
  <c r="D56" l="1"/>
  <c r="B21"/>
  <c r="D21" s="1"/>
</calcChain>
</file>

<file path=xl/sharedStrings.xml><?xml version="1.0" encoding="utf-8"?>
<sst xmlns="http://schemas.openxmlformats.org/spreadsheetml/2006/main" count="120" uniqueCount="82">
  <si>
    <t xml:space="preserve"> </t>
  </si>
  <si>
    <t>AVTS Operating Committee</t>
  </si>
  <si>
    <t>Beginning Cash Balance - PNC</t>
  </si>
  <si>
    <t>Total Receipts</t>
  </si>
  <si>
    <t>Ending Cash Balance - PNC</t>
  </si>
  <si>
    <t>Check Disbursements</t>
  </si>
  <si>
    <t>Ending Cash Balance - PSDLAF</t>
  </si>
  <si>
    <t>Plus Receipts</t>
  </si>
  <si>
    <t>Transfer to PNC-depository</t>
  </si>
  <si>
    <t>Transfer from PNC-depository</t>
  </si>
  <si>
    <t>Beginning balance -PLGIT, PLGIT/Plus</t>
  </si>
  <si>
    <t>Beginning Cash and Investments Balance- PSDLAF</t>
  </si>
  <si>
    <t>Ending Cash and Investments Balance - PSDLAF</t>
  </si>
  <si>
    <t>Treasurer's Report</t>
  </si>
  <si>
    <t>Transfers from Other Funds</t>
  </si>
  <si>
    <t>John E. Ogden,  Treasurer</t>
  </si>
  <si>
    <t>TFR to other accounts/funds</t>
  </si>
  <si>
    <t>Erie County Technical School</t>
  </si>
  <si>
    <t>Payroll, VISA and ACH payments out</t>
  </si>
  <si>
    <t>Ending balance- PLGIT, PLGIT/Plus/CD's</t>
  </si>
  <si>
    <t>PLGIT dividends/interest/fees</t>
  </si>
  <si>
    <t>PLGIT</t>
  </si>
  <si>
    <t>PLGIT/Plus</t>
  </si>
  <si>
    <t>PSDLAF</t>
  </si>
  <si>
    <t>PSDMAX</t>
  </si>
  <si>
    <t xml:space="preserve">General Fund - PSDLAF/PSDMAX/Investments  </t>
  </si>
  <si>
    <t xml:space="preserve">General Fund - PLGIT </t>
  </si>
  <si>
    <t xml:space="preserve">Food Service Fund - PNC </t>
  </si>
  <si>
    <t>Interest/bank fees posted</t>
  </si>
  <si>
    <t>Student Activity Fund - PNC   (For Information)</t>
  </si>
  <si>
    <t>SkillsUSA</t>
  </si>
  <si>
    <t>NTHS</t>
  </si>
  <si>
    <t>Capital Projects Fund - PSDLAF</t>
  </si>
  <si>
    <t>Lunch Sales and Receipts</t>
  </si>
  <si>
    <t>SkillsUSA-Receipts</t>
  </si>
  <si>
    <t>NTHS-Receipts</t>
  </si>
  <si>
    <t>SkillsUSA-Transfer from General Fund</t>
  </si>
  <si>
    <t>NTHS-Transfer from General Fund</t>
  </si>
  <si>
    <t>Deposits</t>
  </si>
  <si>
    <t>Transfers</t>
  </si>
  <si>
    <t>Credit Card Additions</t>
  </si>
  <si>
    <t>Transfers, Other</t>
  </si>
  <si>
    <t>Transfers to PSDLAF/PLGIT</t>
  </si>
  <si>
    <t>Wires/Checks</t>
  </si>
  <si>
    <t>Less Transfers to Other Funds</t>
  </si>
  <si>
    <t>Total Disbursements</t>
  </si>
  <si>
    <t>Less Checks/Fees</t>
  </si>
  <si>
    <t>Less Disbursements</t>
  </si>
  <si>
    <t>SkillsUSA--checks/fees</t>
  </si>
  <si>
    <t>NTHS--checks/fees</t>
  </si>
  <si>
    <t>Account Distribution</t>
  </si>
  <si>
    <t>Checks/Fees</t>
  </si>
  <si>
    <t xml:space="preserve">Flexible Spending Account 403(b) - PNC </t>
  </si>
  <si>
    <t>Interest</t>
  </si>
  <si>
    <t>Prepared by:  Aldo Jackson, Director</t>
  </si>
  <si>
    <t>Respectfully submitted,</t>
  </si>
  <si>
    <t xml:space="preserve"> General Fund - PNC</t>
  </si>
  <si>
    <t>Plus Additions</t>
  </si>
  <si>
    <t>Social Security Subsidy</t>
  </si>
  <si>
    <t>Retirement Subsidy</t>
  </si>
  <si>
    <t>Vocational Ed Subsidy</t>
  </si>
  <si>
    <t>Transfers from PNC</t>
  </si>
  <si>
    <t>PSDLAF interest</t>
  </si>
  <si>
    <t>Federal/State Grants</t>
  </si>
  <si>
    <t>School Lunch Subsidy</t>
  </si>
  <si>
    <t>Total Additions</t>
  </si>
  <si>
    <t>PSDMAX Trfs</t>
  </si>
  <si>
    <t>PNC Trfs</t>
  </si>
  <si>
    <t>Total Beginning Cash Balance</t>
  </si>
  <si>
    <t>Beginning Cash Balance</t>
  </si>
  <si>
    <t>CDs</t>
  </si>
  <si>
    <t>PSDMAX account</t>
  </si>
  <si>
    <t>PSDLAF liquid account</t>
  </si>
  <si>
    <t>Checks Issued</t>
  </si>
  <si>
    <t>Transfers to LAF or GF</t>
  </si>
  <si>
    <t>Transfers from MAX</t>
  </si>
  <si>
    <t>August 2012</t>
  </si>
  <si>
    <r>
      <t>PSDLAF - CD - One West Bank, CA, 9/28/11-</t>
    </r>
    <r>
      <rPr>
        <b/>
        <sz val="11"/>
        <rFont val="Calibri"/>
        <family val="2"/>
      </rPr>
      <t xml:space="preserve">9/27/12- </t>
    </r>
    <r>
      <rPr>
        <sz val="11"/>
        <rFont val="Calibri"/>
        <family val="2"/>
      </rPr>
      <t xml:space="preserve"> .40%</t>
    </r>
  </si>
  <si>
    <r>
      <t xml:space="preserve">PSDLAF - CD - GBC Bank, 4/17/12 - </t>
    </r>
    <r>
      <rPr>
        <b/>
        <sz val="11"/>
        <rFont val="Calibri"/>
        <family val="2"/>
      </rPr>
      <t>4/17/13</t>
    </r>
    <r>
      <rPr>
        <sz val="11"/>
        <rFont val="Calibri"/>
        <family val="2"/>
      </rPr>
      <t xml:space="preserve"> - .35%</t>
    </r>
  </si>
  <si>
    <r>
      <t xml:space="preserve">PSDLAF -CD Pool 6/29/12 - </t>
    </r>
    <r>
      <rPr>
        <b/>
        <sz val="11"/>
        <rFont val="Calibri"/>
        <family val="2"/>
      </rPr>
      <t>9/29/12</t>
    </r>
    <r>
      <rPr>
        <sz val="11"/>
        <rFont val="Calibri"/>
        <family val="2"/>
      </rPr>
      <t xml:space="preserve"> - .15%</t>
    </r>
  </si>
  <si>
    <t>Investment Summary</t>
  </si>
  <si>
    <r>
      <t>PSDLAF - CD - Full Flex Pool, 6/29/12-</t>
    </r>
    <r>
      <rPr>
        <b/>
        <sz val="11"/>
        <rFont val="Calibri"/>
        <family val="2"/>
      </rPr>
      <t>9/29/12</t>
    </r>
    <r>
      <rPr>
        <sz val="11"/>
        <rFont val="Calibri"/>
        <family val="2"/>
      </rPr>
      <t>-  .15%</t>
    </r>
  </si>
</sst>
</file>

<file path=xl/styles.xml><?xml version="1.0" encoding="utf-8"?>
<styleSheet xmlns="http://schemas.openxmlformats.org/spreadsheetml/2006/main">
  <fonts count="9">
    <font>
      <sz val="10"/>
      <name val="Geneva"/>
    </font>
    <font>
      <b/>
      <sz val="10"/>
      <name val="Calibri"/>
      <family val="2"/>
    </font>
    <font>
      <sz val="10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1"/>
      <color rgb="FF0070C0"/>
      <name val="Calibri"/>
      <family val="2"/>
    </font>
    <font>
      <b/>
      <sz val="11"/>
      <color rgb="FFC00000"/>
      <name val="Calibri"/>
      <family val="2"/>
    </font>
    <font>
      <i/>
      <sz val="11"/>
      <name val="Calibri"/>
      <family val="2"/>
    </font>
    <font>
      <sz val="11"/>
      <color rgb="FFC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4" fontId="2" fillId="0" borderId="0" xfId="0" applyNumberFormat="1" applyFont="1" applyFill="1" applyBorder="1"/>
    <xf numFmtId="0" fontId="1" fillId="0" borderId="0" xfId="0" applyFont="1" applyFill="1" applyBorder="1"/>
    <xf numFmtId="0" fontId="3" fillId="0" borderId="0" xfId="0" applyFont="1" applyFill="1" applyBorder="1" applyAlignment="1">
      <alignment horizontal="right"/>
    </xf>
    <xf numFmtId="4" fontId="3" fillId="0" borderId="0" xfId="0" applyNumberFormat="1" applyFont="1" applyFill="1" applyBorder="1"/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49" fontId="5" fillId="2" borderId="10" xfId="0" applyNumberFormat="1" applyFont="1" applyFill="1" applyBorder="1" applyAlignment="1">
      <alignment horizontal="center"/>
    </xf>
    <xf numFmtId="49" fontId="5" fillId="2" borderId="11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49" fontId="4" fillId="0" borderId="0" xfId="0" applyNumberFormat="1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4" fontId="6" fillId="0" borderId="0" xfId="0" applyNumberFormat="1" applyFont="1" applyFill="1" applyBorder="1"/>
    <xf numFmtId="0" fontId="7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 indent="1"/>
    </xf>
    <xf numFmtId="4" fontId="8" fillId="0" borderId="0" xfId="0" applyNumberFormat="1" applyFont="1" applyFill="1" applyBorder="1"/>
    <xf numFmtId="4" fontId="8" fillId="0" borderId="1" xfId="0" applyNumberFormat="1" applyFont="1" applyFill="1" applyBorder="1"/>
    <xf numFmtId="4" fontId="4" fillId="0" borderId="0" xfId="0" applyNumberFormat="1" applyFont="1" applyFill="1" applyBorder="1"/>
    <xf numFmtId="0" fontId="4" fillId="0" borderId="0" xfId="0" applyFont="1" applyFill="1" applyBorder="1"/>
    <xf numFmtId="4" fontId="6" fillId="0" borderId="2" xfId="0" applyNumberFormat="1" applyFont="1" applyFill="1" applyBorder="1"/>
    <xf numFmtId="0" fontId="5" fillId="0" borderId="0" xfId="0" applyFont="1" applyFill="1" applyBorder="1" applyAlignment="1">
      <alignment horizontal="center"/>
    </xf>
    <xf numFmtId="4" fontId="3" fillId="0" borderId="1" xfId="0" applyNumberFormat="1" applyFont="1" applyFill="1" applyBorder="1"/>
    <xf numFmtId="0" fontId="4" fillId="0" borderId="0" xfId="0" applyFont="1" applyFill="1" applyBorder="1" applyAlignment="1"/>
    <xf numFmtId="4" fontId="4" fillId="0" borderId="1" xfId="0" applyNumberFormat="1" applyFont="1" applyFill="1" applyBorder="1"/>
    <xf numFmtId="4" fontId="6" fillId="0" borderId="3" xfId="0" applyNumberFormat="1" applyFont="1" applyFill="1" applyBorder="1"/>
    <xf numFmtId="0" fontId="3" fillId="0" borderId="0" xfId="0" applyFont="1" applyFill="1" applyBorder="1"/>
    <xf numFmtId="0" fontId="3" fillId="0" borderId="0" xfId="0" applyFont="1" applyFill="1" applyBorder="1" applyAlignment="1">
      <alignment horizontal="left"/>
    </xf>
    <xf numFmtId="4" fontId="3" fillId="0" borderId="0" xfId="0" applyNumberFormat="1" applyFont="1" applyFill="1" applyBorder="1" applyAlignment="1">
      <alignment horizontal="center"/>
    </xf>
    <xf numFmtId="4" fontId="8" fillId="0" borderId="0" xfId="0" applyNumberFormat="1" applyFont="1" applyFill="1" applyBorder="1" applyAlignment="1">
      <alignment horizontal="right"/>
    </xf>
    <xf numFmtId="0" fontId="7" fillId="0" borderId="0" xfId="0" applyFont="1" applyFill="1" applyBorder="1"/>
    <xf numFmtId="0" fontId="6" fillId="0" borderId="0" xfId="0" applyFont="1" applyFill="1" applyBorder="1" applyAlignment="1">
      <alignment horizontal="center"/>
    </xf>
    <xf numFmtId="0" fontId="3" fillId="0" borderId="1" xfId="0" applyFont="1" applyFill="1" applyBorder="1"/>
    <xf numFmtId="0" fontId="4" fillId="3" borderId="0" xfId="0" applyFont="1" applyFill="1" applyBorder="1" applyAlignment="1">
      <alignment horizontal="left"/>
    </xf>
    <xf numFmtId="4" fontId="3" fillId="3" borderId="0" xfId="0" applyNumberFormat="1" applyFont="1" applyFill="1" applyBorder="1"/>
    <xf numFmtId="0" fontId="3" fillId="3" borderId="0" xfId="0" applyFont="1" applyFill="1" applyBorder="1" applyAlignment="1">
      <alignment horizontal="left" indent="3"/>
    </xf>
    <xf numFmtId="4" fontId="3" fillId="3" borderId="4" xfId="0" applyNumberFormat="1" applyFont="1" applyFill="1" applyBorder="1"/>
    <xf numFmtId="4" fontId="3" fillId="3" borderId="5" xfId="0" applyNumberFormat="1" applyFont="1" applyFill="1" applyBorder="1"/>
    <xf numFmtId="0" fontId="3" fillId="3" borderId="0" xfId="0" applyFont="1" applyFill="1" applyBorder="1"/>
    <xf numFmtId="4" fontId="6" fillId="3" borderId="2" xfId="0" applyNumberFormat="1" applyFont="1" applyFill="1" applyBorder="1"/>
    <xf numFmtId="4" fontId="3" fillId="3" borderId="3" xfId="0" applyNumberFormat="1" applyFont="1" applyFill="1" applyBorder="1"/>
    <xf numFmtId="0" fontId="3" fillId="3" borderId="0" xfId="0" applyFont="1" applyFill="1" applyBorder="1" applyAlignment="1">
      <alignment horizontal="right"/>
    </xf>
    <xf numFmtId="4" fontId="6" fillId="3" borderId="3" xfId="0" applyNumberFormat="1" applyFont="1" applyFill="1" applyBorder="1"/>
    <xf numFmtId="4" fontId="3" fillId="3" borderId="1" xfId="0" applyNumberFormat="1" applyFont="1" applyFill="1" applyBorder="1"/>
    <xf numFmtId="4" fontId="6" fillId="3" borderId="0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jackson\Desktop\Business%20Office\Bank%20Balances%20-12-13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NC"/>
      <sheetName val="PSDLAF"/>
      <sheetName val="PSDMAX"/>
      <sheetName val="PNC FOOD SERVICE"/>
      <sheetName val="PSDLAF-INVEST"/>
      <sheetName val="PLGIT "/>
      <sheetName val="PSDLAF CAP PROJ"/>
      <sheetName val="PSDLAF-ECF  FOUNDATION "/>
      <sheetName val="Flex Spending"/>
    </sheetNames>
    <sheetDataSet>
      <sheetData sheetId="0">
        <row r="126">
          <cell r="K126">
            <v>139277.25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65"/>
  <sheetViews>
    <sheetView showGridLines="0" tabSelected="1" zoomScaleNormal="100" workbookViewId="0">
      <selection activeCell="A56" sqref="A56"/>
    </sheetView>
  </sheetViews>
  <sheetFormatPr defaultColWidth="10.7109375" defaultRowHeight="12.75"/>
  <cols>
    <col min="1" max="1" width="61.140625" style="1" customWidth="1"/>
    <col min="2" max="2" width="16.42578125" style="4" customWidth="1"/>
    <col min="3" max="16384" width="10.7109375" style="1"/>
  </cols>
  <sheetData>
    <row r="2" spans="1:3" ht="15">
      <c r="A2" s="8" t="s">
        <v>17</v>
      </c>
      <c r="B2" s="9"/>
    </row>
    <row r="3" spans="1:3" s="2" customFormat="1" ht="15">
      <c r="A3" s="10" t="s">
        <v>13</v>
      </c>
      <c r="B3" s="11"/>
      <c r="C3" s="2" t="s">
        <v>0</v>
      </c>
    </row>
    <row r="4" spans="1:3" s="2" customFormat="1" ht="15">
      <c r="A4" s="12" t="s">
        <v>76</v>
      </c>
      <c r="B4" s="13"/>
    </row>
    <row r="5" spans="1:3" s="2" customFormat="1" ht="12.75" customHeight="1">
      <c r="A5" s="14"/>
      <c r="B5" s="15"/>
    </row>
    <row r="6" spans="1:3" s="3" customFormat="1" ht="12.75" customHeight="1">
      <c r="A6" s="16" t="s">
        <v>56</v>
      </c>
      <c r="B6" s="16"/>
    </row>
    <row r="7" spans="1:3" ht="12.75" customHeight="1">
      <c r="A7" s="17" t="s">
        <v>2</v>
      </c>
      <c r="B7" s="18">
        <v>1572.31</v>
      </c>
    </row>
    <row r="8" spans="1:3" ht="12.75" customHeight="1">
      <c r="A8" s="17"/>
      <c r="B8" s="18"/>
    </row>
    <row r="9" spans="1:3" ht="12.75" customHeight="1">
      <c r="A9" s="19" t="s">
        <v>57</v>
      </c>
      <c r="B9" s="7"/>
    </row>
    <row r="10" spans="1:3" ht="12.75" customHeight="1">
      <c r="A10" s="20" t="s">
        <v>38</v>
      </c>
      <c r="B10" s="21">
        <v>338163.81</v>
      </c>
    </row>
    <row r="11" spans="1:3" ht="12.75" customHeight="1">
      <c r="A11" s="20" t="s">
        <v>39</v>
      </c>
      <c r="B11" s="21">
        <v>0</v>
      </c>
    </row>
    <row r="12" spans="1:3" ht="12.75" customHeight="1">
      <c r="A12" s="20" t="s">
        <v>40</v>
      </c>
      <c r="B12" s="22">
        <v>19522.5</v>
      </c>
    </row>
    <row r="13" spans="1:3" ht="12.75" customHeight="1">
      <c r="A13" s="17" t="s">
        <v>3</v>
      </c>
      <c r="B13" s="23">
        <f>SUM(B10:B12)</f>
        <v>357686.31</v>
      </c>
    </row>
    <row r="14" spans="1:3" ht="12.75" customHeight="1">
      <c r="A14" s="17"/>
      <c r="B14" s="23"/>
    </row>
    <row r="15" spans="1:3" ht="12.75" customHeight="1">
      <c r="A15" s="19" t="s">
        <v>47</v>
      </c>
      <c r="B15" s="7"/>
    </row>
    <row r="16" spans="1:3" ht="12.75" customHeight="1">
      <c r="A16" s="20" t="s">
        <v>43</v>
      </c>
      <c r="B16" s="21">
        <v>4175.95</v>
      </c>
    </row>
    <row r="17" spans="1:6" ht="12.75" customHeight="1">
      <c r="A17" s="20" t="s">
        <v>41</v>
      </c>
      <c r="B17" s="21">
        <v>3805.42</v>
      </c>
    </row>
    <row r="18" spans="1:6" ht="12.75" customHeight="1">
      <c r="A18" s="20" t="s">
        <v>42</v>
      </c>
      <c r="B18" s="22">
        <v>212000</v>
      </c>
    </row>
    <row r="19" spans="1:6" ht="12.75" customHeight="1">
      <c r="A19" s="24" t="s">
        <v>45</v>
      </c>
      <c r="B19" s="23">
        <f>SUM(B16:B18)</f>
        <v>219981.37</v>
      </c>
    </row>
    <row r="20" spans="1:6" ht="12.75" customHeight="1">
      <c r="A20" s="24"/>
      <c r="B20" s="23"/>
    </row>
    <row r="21" spans="1:6" ht="12.75" customHeight="1">
      <c r="A21" s="17" t="s">
        <v>4</v>
      </c>
      <c r="B21" s="25">
        <f>B7+B13-B19</f>
        <v>139277.25</v>
      </c>
      <c r="C21" s="4"/>
      <c r="D21" s="4">
        <f>B21-[1]PNC!$K$126</f>
        <v>0</v>
      </c>
    </row>
    <row r="22" spans="1:6" ht="12.75" customHeight="1">
      <c r="A22" s="6"/>
      <c r="B22" s="7"/>
    </row>
    <row r="23" spans="1:6" ht="12.75" customHeight="1">
      <c r="A23" s="16" t="s">
        <v>25</v>
      </c>
      <c r="B23" s="16"/>
    </row>
    <row r="24" spans="1:6" ht="12.75" customHeight="1">
      <c r="A24" s="26"/>
      <c r="B24" s="26"/>
    </row>
    <row r="25" spans="1:6" ht="12.75" customHeight="1">
      <c r="A25" s="17" t="s">
        <v>69</v>
      </c>
      <c r="B25" s="7"/>
    </row>
    <row r="26" spans="1:6" ht="12.75" customHeight="1">
      <c r="A26" s="20" t="s">
        <v>70</v>
      </c>
      <c r="B26" s="21">
        <v>745000</v>
      </c>
    </row>
    <row r="27" spans="1:6" ht="12.75" customHeight="1">
      <c r="A27" s="20" t="s">
        <v>23</v>
      </c>
      <c r="B27" s="21">
        <v>2668.89</v>
      </c>
    </row>
    <row r="28" spans="1:6" ht="12.75" customHeight="1">
      <c r="A28" s="20" t="s">
        <v>24</v>
      </c>
      <c r="B28" s="22">
        <v>359404.33</v>
      </c>
    </row>
    <row r="29" spans="1:6" ht="12.75" customHeight="1">
      <c r="A29" s="17" t="s">
        <v>68</v>
      </c>
      <c r="B29" s="23">
        <f>SUM(B26:B28)</f>
        <v>1107073.22</v>
      </c>
    </row>
    <row r="30" spans="1:6" ht="12.75" customHeight="1">
      <c r="A30" s="17"/>
      <c r="B30" s="7"/>
    </row>
    <row r="31" spans="1:6" ht="12.75" customHeight="1">
      <c r="A31" s="19" t="s">
        <v>57</v>
      </c>
      <c r="B31" s="7"/>
      <c r="E31" s="1" t="s">
        <v>66</v>
      </c>
      <c r="F31" s="1" t="s">
        <v>67</v>
      </c>
    </row>
    <row r="32" spans="1:6" ht="12.75" customHeight="1">
      <c r="A32" s="20" t="s">
        <v>61</v>
      </c>
      <c r="B32" s="21">
        <v>212000</v>
      </c>
      <c r="E32" s="1">
        <v>25000</v>
      </c>
      <c r="F32" s="1">
        <v>35000</v>
      </c>
    </row>
    <row r="33" spans="1:6" ht="12.75" customHeight="1">
      <c r="A33" s="20" t="s">
        <v>14</v>
      </c>
      <c r="B33" s="21">
        <v>336000.31</v>
      </c>
      <c r="E33" s="1">
        <v>85000</v>
      </c>
      <c r="F33" s="1">
        <v>95000</v>
      </c>
    </row>
    <row r="34" spans="1:6" ht="12.75" customHeight="1">
      <c r="A34" s="20" t="s">
        <v>62</v>
      </c>
      <c r="B34" s="21">
        <v>54.1</v>
      </c>
      <c r="E34" s="1">
        <v>66000</v>
      </c>
      <c r="F34" s="1">
        <v>50000</v>
      </c>
    </row>
    <row r="35" spans="1:6" ht="12.75" customHeight="1">
      <c r="A35" s="20" t="s">
        <v>58</v>
      </c>
      <c r="B35" s="21">
        <v>15976.85</v>
      </c>
      <c r="E35" s="1">
        <v>160000</v>
      </c>
      <c r="F35" s="1">
        <v>32000</v>
      </c>
    </row>
    <row r="36" spans="1:6" ht="12.75" customHeight="1">
      <c r="A36" s="20" t="s">
        <v>59</v>
      </c>
      <c r="B36" s="7">
        <v>0</v>
      </c>
      <c r="E36" s="1">
        <f>SUM(E32:E35)</f>
        <v>336000</v>
      </c>
      <c r="F36" s="1">
        <f>SUM(F32:F35)</f>
        <v>212000</v>
      </c>
    </row>
    <row r="37" spans="1:6" ht="12.75" customHeight="1">
      <c r="A37" s="20" t="s">
        <v>60</v>
      </c>
      <c r="B37" s="21">
        <v>88640.84</v>
      </c>
    </row>
    <row r="38" spans="1:6" ht="12.75" customHeight="1">
      <c r="A38" s="20" t="s">
        <v>63</v>
      </c>
      <c r="B38" s="21">
        <v>55243.66</v>
      </c>
    </row>
    <row r="39" spans="1:6" ht="12.75" customHeight="1">
      <c r="A39" s="20" t="s">
        <v>64</v>
      </c>
      <c r="B39" s="27">
        <v>0</v>
      </c>
    </row>
    <row r="40" spans="1:6" ht="12.75" customHeight="1">
      <c r="A40" s="28" t="s">
        <v>65</v>
      </c>
      <c r="B40" s="23">
        <f>SUM(B32:B39)</f>
        <v>707915.76</v>
      </c>
    </row>
    <row r="41" spans="1:6" ht="12.75" customHeight="1">
      <c r="A41" s="28"/>
      <c r="B41" s="23"/>
    </row>
    <row r="42" spans="1:6" ht="12.75" customHeight="1">
      <c r="A42" s="19" t="s">
        <v>47</v>
      </c>
      <c r="B42" s="7"/>
    </row>
    <row r="43" spans="1:6" ht="12.75" customHeight="1">
      <c r="A43" s="20" t="s">
        <v>5</v>
      </c>
      <c r="B43" s="21">
        <v>143670.06</v>
      </c>
    </row>
    <row r="44" spans="1:6" ht="12.75" customHeight="1">
      <c r="A44" s="20" t="s">
        <v>18</v>
      </c>
      <c r="B44" s="21">
        <v>192399.89</v>
      </c>
    </row>
    <row r="45" spans="1:6" ht="12.75" customHeight="1">
      <c r="A45" s="20" t="s">
        <v>16</v>
      </c>
      <c r="B45" s="22">
        <v>336000</v>
      </c>
    </row>
    <row r="46" spans="1:6" ht="12.75" customHeight="1">
      <c r="A46" s="17" t="s">
        <v>45</v>
      </c>
      <c r="B46" s="23">
        <f>SUM(B43:B45)</f>
        <v>672069.95</v>
      </c>
    </row>
    <row r="47" spans="1:6" ht="12.75" customHeight="1">
      <c r="A47" s="17"/>
      <c r="B47" s="29"/>
    </row>
    <row r="48" spans="1:6" ht="12.75" customHeight="1">
      <c r="A48" s="17" t="s">
        <v>6</v>
      </c>
      <c r="B48" s="30">
        <f>SUM(B29+B40-B46)</f>
        <v>1142919.03</v>
      </c>
      <c r="C48" s="4"/>
      <c r="D48" s="4"/>
    </row>
    <row r="49" spans="1:4" ht="12.75" customHeight="1">
      <c r="A49" s="6"/>
      <c r="B49" s="7"/>
      <c r="D49" s="4"/>
    </row>
    <row r="50" spans="1:4" ht="12.75" customHeight="1">
      <c r="A50" s="38" t="s">
        <v>80</v>
      </c>
      <c r="B50" s="39"/>
      <c r="D50" s="4"/>
    </row>
    <row r="51" spans="1:4" ht="12.75" customHeight="1">
      <c r="A51" s="40" t="s">
        <v>23</v>
      </c>
      <c r="B51" s="41">
        <v>2599.25</v>
      </c>
    </row>
    <row r="52" spans="1:4" ht="12.75" customHeight="1">
      <c r="A52" s="40" t="s">
        <v>24</v>
      </c>
      <c r="B52" s="42">
        <v>395319.78</v>
      </c>
    </row>
    <row r="53" spans="1:4" ht="12.75" customHeight="1">
      <c r="A53" s="40" t="s">
        <v>77</v>
      </c>
      <c r="B53" s="42">
        <v>100000</v>
      </c>
    </row>
    <row r="54" spans="1:4" ht="12.75" customHeight="1">
      <c r="A54" s="40" t="s">
        <v>78</v>
      </c>
      <c r="B54" s="42">
        <v>245000</v>
      </c>
    </row>
    <row r="55" spans="1:4" ht="12.75" customHeight="1">
      <c r="A55" s="40" t="s">
        <v>81</v>
      </c>
      <c r="B55" s="42">
        <v>400000</v>
      </c>
    </row>
    <row r="56" spans="1:4" ht="12.75" customHeight="1">
      <c r="A56" s="43"/>
      <c r="B56" s="44">
        <f>SUM(B51:B55)</f>
        <v>1142919.03</v>
      </c>
      <c r="C56" s="4"/>
      <c r="D56" s="4">
        <f>B48-B56</f>
        <v>0</v>
      </c>
    </row>
    <row r="57" spans="1:4" s="5" customFormat="1" ht="12.75" customHeight="1">
      <c r="A57" s="16" t="s">
        <v>26</v>
      </c>
      <c r="B57" s="16"/>
    </row>
    <row r="58" spans="1:4" s="5" customFormat="1" ht="12.75" customHeight="1">
      <c r="A58" s="26"/>
      <c r="B58" s="26"/>
    </row>
    <row r="59" spans="1:4" ht="12.75" customHeight="1">
      <c r="A59" s="17" t="s">
        <v>10</v>
      </c>
      <c r="B59" s="18">
        <v>105382.51</v>
      </c>
    </row>
    <row r="60" spans="1:4" ht="12.75" customHeight="1">
      <c r="A60" s="6"/>
      <c r="B60" s="7"/>
    </row>
    <row r="61" spans="1:4" ht="12.75" customHeight="1">
      <c r="A61" s="20" t="s">
        <v>9</v>
      </c>
      <c r="B61" s="7">
        <v>0</v>
      </c>
    </row>
    <row r="62" spans="1:4" ht="12.75" customHeight="1">
      <c r="A62" s="20" t="s">
        <v>20</v>
      </c>
      <c r="B62" s="7">
        <v>0</v>
      </c>
    </row>
    <row r="63" spans="1:4" ht="12.75" customHeight="1">
      <c r="A63" s="20" t="s">
        <v>8</v>
      </c>
      <c r="B63" s="27">
        <v>0</v>
      </c>
    </row>
    <row r="64" spans="1:4" ht="12.75" customHeight="1">
      <c r="A64" s="17" t="s">
        <v>19</v>
      </c>
      <c r="B64" s="25">
        <f>B59+B61+B62-B63</f>
        <v>105382.51</v>
      </c>
    </row>
    <row r="65" spans="1:4" ht="12.75" customHeight="1">
      <c r="A65" s="6"/>
      <c r="B65" s="7"/>
    </row>
    <row r="66" spans="1:4" ht="12.75" customHeight="1">
      <c r="A66" s="38" t="s">
        <v>80</v>
      </c>
      <c r="B66" s="39"/>
      <c r="D66" s="4"/>
    </row>
    <row r="67" spans="1:4" ht="12.75" customHeight="1">
      <c r="A67" s="40" t="s">
        <v>21</v>
      </c>
      <c r="B67" s="41">
        <v>0.59</v>
      </c>
    </row>
    <row r="68" spans="1:4" ht="12.75" customHeight="1">
      <c r="A68" s="40" t="s">
        <v>22</v>
      </c>
      <c r="B68" s="45">
        <v>105381.92</v>
      </c>
    </row>
    <row r="69" spans="1:4" ht="12.75" customHeight="1">
      <c r="A69" s="46"/>
      <c r="B69" s="47">
        <f>SUM(B67:B68)</f>
        <v>105382.51</v>
      </c>
    </row>
    <row r="70" spans="1:4" ht="12.75" customHeight="1">
      <c r="A70" s="6"/>
      <c r="B70" s="7"/>
    </row>
    <row r="71" spans="1:4" ht="12.75" customHeight="1">
      <c r="A71" s="16" t="s">
        <v>32</v>
      </c>
      <c r="B71" s="16"/>
    </row>
    <row r="72" spans="1:4" ht="12.75" customHeight="1">
      <c r="A72" s="26"/>
      <c r="B72" s="26"/>
    </row>
    <row r="73" spans="1:4" ht="12.75" customHeight="1">
      <c r="A73" s="17" t="s">
        <v>69</v>
      </c>
      <c r="B73" s="7"/>
    </row>
    <row r="74" spans="1:4" ht="12.75" customHeight="1">
      <c r="A74" s="20" t="s">
        <v>70</v>
      </c>
      <c r="B74" s="21">
        <v>300000</v>
      </c>
    </row>
    <row r="75" spans="1:4" ht="12.75" customHeight="1">
      <c r="A75" s="20" t="s">
        <v>23</v>
      </c>
      <c r="B75" s="21">
        <v>0.09</v>
      </c>
    </row>
    <row r="76" spans="1:4" ht="12.75" customHeight="1">
      <c r="A76" s="20" t="s">
        <v>24</v>
      </c>
      <c r="B76" s="22">
        <v>133189.93</v>
      </c>
    </row>
    <row r="77" spans="1:4" ht="12.75" customHeight="1">
      <c r="A77" s="17" t="s">
        <v>11</v>
      </c>
      <c r="B77" s="23">
        <f>SUM(B74:B76)</f>
        <v>433190.02</v>
      </c>
    </row>
    <row r="78" spans="1:4" ht="12.75" customHeight="1">
      <c r="A78" s="31"/>
      <c r="B78" s="7"/>
    </row>
    <row r="79" spans="1:4" ht="12.75" customHeight="1">
      <c r="A79" s="19" t="s">
        <v>7</v>
      </c>
      <c r="B79" s="7"/>
    </row>
    <row r="80" spans="1:4" ht="12.75" customHeight="1">
      <c r="A80" s="20" t="s">
        <v>75</v>
      </c>
      <c r="B80" s="21">
        <f>26213.94+26673.74+29697</f>
        <v>82584.679999999993</v>
      </c>
    </row>
    <row r="81" spans="1:4" ht="12.75" customHeight="1">
      <c r="A81" s="20" t="s">
        <v>53</v>
      </c>
      <c r="B81" s="22">
        <f>0.12+40.57</f>
        <v>40.69</v>
      </c>
    </row>
    <row r="82" spans="1:4" ht="12.75" customHeight="1">
      <c r="A82" s="24" t="s">
        <v>3</v>
      </c>
      <c r="B82" s="23">
        <f>SUM(B80:B81)</f>
        <v>82625.37</v>
      </c>
    </row>
    <row r="83" spans="1:4" ht="12.75" customHeight="1">
      <c r="A83" s="31"/>
      <c r="B83" s="7"/>
    </row>
    <row r="84" spans="1:4" ht="12.75" customHeight="1">
      <c r="A84" s="19" t="s">
        <v>47</v>
      </c>
      <c r="B84" s="7"/>
    </row>
    <row r="85" spans="1:4" s="4" customFormat="1" ht="12.75" customHeight="1">
      <c r="A85" s="20" t="s">
        <v>74</v>
      </c>
      <c r="B85" s="21">
        <f>26213.94+26673.74+29697</f>
        <v>82584.679999999993</v>
      </c>
      <c r="C85" s="1"/>
    </row>
    <row r="86" spans="1:4" ht="12.75" customHeight="1">
      <c r="A86" s="20" t="s">
        <v>73</v>
      </c>
      <c r="B86" s="22">
        <f>26214+29697+14711.77</f>
        <v>70622.77</v>
      </c>
    </row>
    <row r="87" spans="1:4" ht="12.75" customHeight="1">
      <c r="A87" s="24" t="s">
        <v>45</v>
      </c>
      <c r="B87" s="23">
        <f>SUM(B85:B86)</f>
        <v>153207.45000000001</v>
      </c>
    </row>
    <row r="88" spans="1:4" ht="12.75" customHeight="1">
      <c r="A88" s="31"/>
      <c r="B88" s="27"/>
    </row>
    <row r="89" spans="1:4" ht="12.75" customHeight="1">
      <c r="A89" s="17" t="s">
        <v>12</v>
      </c>
      <c r="B89" s="25">
        <f>B77+B82-B87</f>
        <v>362607.94</v>
      </c>
      <c r="C89" s="4"/>
    </row>
    <row r="90" spans="1:4" ht="12.75" customHeight="1">
      <c r="A90" s="6"/>
      <c r="B90" s="7"/>
    </row>
    <row r="91" spans="1:4" ht="12.75" customHeight="1">
      <c r="A91" s="38" t="s">
        <v>80</v>
      </c>
      <c r="B91" s="39"/>
      <c r="D91" s="4"/>
    </row>
    <row r="92" spans="1:4" ht="12.75" customHeight="1">
      <c r="A92" s="40" t="s">
        <v>72</v>
      </c>
      <c r="B92" s="41">
        <v>11962.12</v>
      </c>
    </row>
    <row r="93" spans="1:4" ht="12.75" customHeight="1">
      <c r="A93" s="40" t="s">
        <v>71</v>
      </c>
      <c r="B93" s="42">
        <v>50645.82</v>
      </c>
    </row>
    <row r="94" spans="1:4" ht="12.75" customHeight="1">
      <c r="A94" s="40" t="s">
        <v>79</v>
      </c>
      <c r="B94" s="45">
        <v>300000</v>
      </c>
    </row>
    <row r="95" spans="1:4" ht="12.75" customHeight="1">
      <c r="A95" s="46"/>
      <c r="B95" s="47">
        <f>SUM(B92:B94)</f>
        <v>362607.94</v>
      </c>
      <c r="C95" s="4"/>
    </row>
    <row r="96" spans="1:4" ht="12.75" customHeight="1">
      <c r="A96" s="6"/>
      <c r="B96" s="7"/>
    </row>
    <row r="97" spans="1:3" ht="12.75" customHeight="1">
      <c r="A97" s="16" t="s">
        <v>27</v>
      </c>
      <c r="B97" s="16"/>
    </row>
    <row r="98" spans="1:3" ht="12.75" customHeight="1">
      <c r="A98" s="26"/>
      <c r="B98" s="26"/>
    </row>
    <row r="99" spans="1:3" ht="12.75" customHeight="1">
      <c r="A99" s="17" t="s">
        <v>2</v>
      </c>
      <c r="B99" s="18">
        <v>50578.77</v>
      </c>
    </row>
    <row r="100" spans="1:3" ht="12.75" customHeight="1">
      <c r="A100" s="32"/>
      <c r="B100" s="21"/>
    </row>
    <row r="101" spans="1:3" s="3" customFormat="1" ht="12.75" customHeight="1">
      <c r="A101" s="19" t="s">
        <v>7</v>
      </c>
      <c r="B101" s="33"/>
    </row>
    <row r="102" spans="1:3" ht="12.75" customHeight="1">
      <c r="A102" s="20" t="s">
        <v>33</v>
      </c>
      <c r="B102" s="21">
        <v>1694.8</v>
      </c>
    </row>
    <row r="103" spans="1:3" ht="12.75" customHeight="1">
      <c r="A103" s="20" t="s">
        <v>14</v>
      </c>
      <c r="B103" s="34">
        <v>0</v>
      </c>
    </row>
    <row r="104" spans="1:3" ht="12.75" customHeight="1">
      <c r="A104" s="20" t="s">
        <v>28</v>
      </c>
      <c r="B104" s="22">
        <v>6.39</v>
      </c>
    </row>
    <row r="105" spans="1:3" ht="12.75" customHeight="1">
      <c r="A105" s="24" t="s">
        <v>3</v>
      </c>
      <c r="B105" s="23">
        <f>SUM(B102:B104)</f>
        <v>1701.19</v>
      </c>
    </row>
    <row r="106" spans="1:3" ht="12.75" customHeight="1">
      <c r="A106" s="31"/>
      <c r="B106" s="7"/>
    </row>
    <row r="107" spans="1:3" ht="12.75" customHeight="1">
      <c r="A107" s="35" t="s">
        <v>47</v>
      </c>
      <c r="B107" s="7"/>
    </row>
    <row r="108" spans="1:3" ht="12.75" customHeight="1">
      <c r="A108" s="20" t="s">
        <v>46</v>
      </c>
      <c r="B108" s="21">
        <v>10134.879999999999</v>
      </c>
    </row>
    <row r="109" spans="1:3" ht="12.75" customHeight="1">
      <c r="A109" s="20" t="s">
        <v>44</v>
      </c>
      <c r="B109" s="27"/>
    </row>
    <row r="110" spans="1:3" ht="12.75" customHeight="1">
      <c r="A110" s="24" t="s">
        <v>45</v>
      </c>
      <c r="B110" s="23">
        <f>SUM(B108:B109)</f>
        <v>10134.879999999999</v>
      </c>
    </row>
    <row r="111" spans="1:3" ht="12.75" customHeight="1">
      <c r="A111" s="31"/>
      <c r="B111" s="7"/>
    </row>
    <row r="112" spans="1:3" ht="12.75" customHeight="1">
      <c r="A112" s="17" t="s">
        <v>4</v>
      </c>
      <c r="B112" s="25">
        <f>B99+B105-B110</f>
        <v>42145.08</v>
      </c>
      <c r="C112" s="4"/>
    </row>
    <row r="113" spans="1:2" ht="12.75" customHeight="1">
      <c r="A113" s="6"/>
      <c r="B113" s="7"/>
    </row>
    <row r="114" spans="1:2" ht="12.75" customHeight="1">
      <c r="A114" s="16" t="s">
        <v>29</v>
      </c>
      <c r="B114" s="16"/>
    </row>
    <row r="115" spans="1:2" ht="12.75" customHeight="1">
      <c r="A115" s="36"/>
      <c r="B115" s="36"/>
    </row>
    <row r="116" spans="1:2" ht="12.75" customHeight="1">
      <c r="A116" s="17" t="s">
        <v>2</v>
      </c>
      <c r="B116" s="18">
        <v>300.33</v>
      </c>
    </row>
    <row r="117" spans="1:2" ht="12.75" customHeight="1">
      <c r="A117" s="17"/>
      <c r="B117" s="21"/>
    </row>
    <row r="118" spans="1:2" ht="12.75" customHeight="1">
      <c r="A118" s="19" t="s">
        <v>7</v>
      </c>
      <c r="B118" s="33"/>
    </row>
    <row r="119" spans="1:2" ht="12.75" customHeight="1">
      <c r="A119" s="20" t="s">
        <v>34</v>
      </c>
      <c r="B119" s="7">
        <v>0</v>
      </c>
    </row>
    <row r="120" spans="1:2" ht="12.75" customHeight="1">
      <c r="A120" s="20" t="s">
        <v>36</v>
      </c>
      <c r="B120" s="7">
        <v>0</v>
      </c>
    </row>
    <row r="121" spans="1:2" ht="12.75" customHeight="1">
      <c r="A121" s="20" t="s">
        <v>35</v>
      </c>
      <c r="B121" s="7">
        <v>0</v>
      </c>
    </row>
    <row r="122" spans="1:2" ht="12.75" customHeight="1">
      <c r="A122" s="20" t="s">
        <v>37</v>
      </c>
      <c r="B122" s="7">
        <v>0</v>
      </c>
    </row>
    <row r="123" spans="1:2" ht="12.75" customHeight="1">
      <c r="A123" s="20" t="s">
        <v>28</v>
      </c>
      <c r="B123" s="22">
        <v>0.03</v>
      </c>
    </row>
    <row r="124" spans="1:2" ht="12.75" customHeight="1">
      <c r="A124" s="24" t="s">
        <v>3</v>
      </c>
      <c r="B124" s="23">
        <f>SUM(B119:B123)</f>
        <v>0.03</v>
      </c>
    </row>
    <row r="125" spans="1:2" ht="12.75" customHeight="1">
      <c r="A125" s="31"/>
      <c r="B125" s="7"/>
    </row>
    <row r="126" spans="1:2" ht="12.75" customHeight="1">
      <c r="A126" s="35" t="s">
        <v>47</v>
      </c>
      <c r="B126" s="7"/>
    </row>
    <row r="127" spans="1:2" ht="12.75" customHeight="1">
      <c r="A127" s="20" t="s">
        <v>48</v>
      </c>
      <c r="B127" s="21">
        <v>100</v>
      </c>
    </row>
    <row r="128" spans="1:2" ht="12.75" customHeight="1">
      <c r="A128" s="20" t="s">
        <v>49</v>
      </c>
      <c r="B128" s="27">
        <v>0</v>
      </c>
    </row>
    <row r="129" spans="1:3" ht="12.75" customHeight="1">
      <c r="A129" s="24" t="s">
        <v>45</v>
      </c>
      <c r="B129" s="23">
        <f>SUM(B127:B128)</f>
        <v>100</v>
      </c>
    </row>
    <row r="130" spans="1:3" ht="12.75" customHeight="1">
      <c r="A130" s="31"/>
      <c r="B130" s="7"/>
    </row>
    <row r="131" spans="1:3" ht="12.75" customHeight="1">
      <c r="A131" s="17" t="s">
        <v>4</v>
      </c>
      <c r="B131" s="25">
        <f>B116+B124-B129</f>
        <v>200.35999999999996</v>
      </c>
      <c r="C131" s="4"/>
    </row>
    <row r="132" spans="1:3" ht="12.75" customHeight="1">
      <c r="A132" s="6"/>
      <c r="B132" s="7"/>
    </row>
    <row r="133" spans="1:3" ht="12.75" customHeight="1">
      <c r="A133" s="38" t="s">
        <v>50</v>
      </c>
      <c r="B133" s="39"/>
    </row>
    <row r="134" spans="1:3" ht="12.75" customHeight="1">
      <c r="A134" s="40" t="s">
        <v>30</v>
      </c>
      <c r="B134" s="39">
        <v>200.36</v>
      </c>
    </row>
    <row r="135" spans="1:3" ht="12.75" customHeight="1">
      <c r="A135" s="40" t="s">
        <v>31</v>
      </c>
      <c r="B135" s="48">
        <v>0</v>
      </c>
    </row>
    <row r="136" spans="1:3" ht="12.75" customHeight="1">
      <c r="A136" s="46"/>
      <c r="B136" s="49">
        <f>SUM(B134:B135)</f>
        <v>200.36</v>
      </c>
    </row>
    <row r="137" spans="1:3" ht="12.75" customHeight="1">
      <c r="A137" s="6"/>
      <c r="B137" s="7"/>
    </row>
    <row r="138" spans="1:3" ht="12.75" customHeight="1">
      <c r="A138" s="16" t="s">
        <v>52</v>
      </c>
      <c r="B138" s="16"/>
    </row>
    <row r="139" spans="1:3" ht="12.75" customHeight="1">
      <c r="A139" s="26"/>
      <c r="B139" s="26"/>
    </row>
    <row r="140" spans="1:3" ht="12.75" customHeight="1">
      <c r="A140" s="17" t="s">
        <v>2</v>
      </c>
      <c r="B140" s="18">
        <v>0</v>
      </c>
    </row>
    <row r="141" spans="1:3" ht="12.75" customHeight="1">
      <c r="A141" s="32"/>
      <c r="B141" s="21"/>
    </row>
    <row r="142" spans="1:3" s="3" customFormat="1" ht="12.75" customHeight="1">
      <c r="A142" s="19" t="s">
        <v>7</v>
      </c>
      <c r="B142" s="33"/>
    </row>
    <row r="143" spans="1:3" ht="12.75" customHeight="1">
      <c r="A143" s="20" t="s">
        <v>38</v>
      </c>
      <c r="B143" s="21">
        <v>263.10000000000002</v>
      </c>
    </row>
    <row r="144" spans="1:3" ht="12.75" customHeight="1">
      <c r="A144" s="20" t="s">
        <v>14</v>
      </c>
      <c r="B144" s="34">
        <v>0</v>
      </c>
    </row>
    <row r="145" spans="1:3" ht="12.75" customHeight="1">
      <c r="A145" s="20" t="s">
        <v>53</v>
      </c>
      <c r="B145" s="22">
        <v>0</v>
      </c>
    </row>
    <row r="146" spans="1:3" ht="12.75" customHeight="1">
      <c r="A146" s="24" t="s">
        <v>3</v>
      </c>
      <c r="B146" s="23">
        <f>SUM(B143:B145)</f>
        <v>263.10000000000002</v>
      </c>
    </row>
    <row r="147" spans="1:3" ht="12.75" customHeight="1">
      <c r="A147" s="31"/>
      <c r="B147" s="7"/>
    </row>
    <row r="148" spans="1:3" ht="12.75" customHeight="1">
      <c r="A148" s="35" t="s">
        <v>47</v>
      </c>
      <c r="B148" s="7"/>
    </row>
    <row r="149" spans="1:3" ht="12.75" customHeight="1">
      <c r="A149" s="20" t="s">
        <v>51</v>
      </c>
      <c r="B149" s="21">
        <v>0</v>
      </c>
    </row>
    <row r="150" spans="1:3" ht="12.75" customHeight="1">
      <c r="A150" s="20" t="s">
        <v>39</v>
      </c>
      <c r="B150" s="22">
        <v>0</v>
      </c>
    </row>
    <row r="151" spans="1:3" ht="12.75" customHeight="1">
      <c r="A151" s="24" t="s">
        <v>45</v>
      </c>
      <c r="B151" s="23">
        <f>SUM(B149:B150)</f>
        <v>0</v>
      </c>
    </row>
    <row r="152" spans="1:3" ht="12.75" customHeight="1">
      <c r="A152" s="31"/>
      <c r="B152" s="7"/>
    </row>
    <row r="153" spans="1:3" ht="12.75" customHeight="1">
      <c r="A153" s="17" t="s">
        <v>4</v>
      </c>
      <c r="B153" s="25">
        <f>B140+B146-B151</f>
        <v>263.10000000000002</v>
      </c>
      <c r="C153" s="4"/>
    </row>
    <row r="154" spans="1:3" ht="12.75" customHeight="1">
      <c r="A154" s="17"/>
      <c r="B154" s="18"/>
      <c r="C154" s="4"/>
    </row>
    <row r="155" spans="1:3" ht="12.75" customHeight="1">
      <c r="A155" s="17"/>
      <c r="B155" s="18"/>
      <c r="C155" s="4"/>
    </row>
    <row r="156" spans="1:3" ht="12.75" customHeight="1">
      <c r="A156" s="17"/>
      <c r="B156" s="18"/>
      <c r="C156" s="4"/>
    </row>
    <row r="157" spans="1:3" ht="12.75" customHeight="1">
      <c r="A157" s="31" t="s">
        <v>55</v>
      </c>
      <c r="B157" s="7"/>
    </row>
    <row r="158" spans="1:3" ht="12.75" customHeight="1">
      <c r="A158" s="31"/>
      <c r="B158" s="7"/>
    </row>
    <row r="159" spans="1:3" ht="12.75" customHeight="1">
      <c r="A159" s="31"/>
      <c r="B159" s="7"/>
    </row>
    <row r="160" spans="1:3" ht="12.75" customHeight="1">
      <c r="A160" s="37"/>
      <c r="B160" s="7"/>
    </row>
    <row r="161" spans="1:2" ht="12.75" customHeight="1">
      <c r="A161" s="31" t="s">
        <v>15</v>
      </c>
      <c r="B161" s="7"/>
    </row>
    <row r="162" spans="1:2" ht="12.75" customHeight="1">
      <c r="A162" s="31" t="s">
        <v>1</v>
      </c>
      <c r="B162" s="7"/>
    </row>
    <row r="163" spans="1:2" ht="12.75" customHeight="1">
      <c r="A163" s="31"/>
      <c r="B163" s="7"/>
    </row>
    <row r="164" spans="1:2" ht="12.75" customHeight="1">
      <c r="A164" s="31"/>
      <c r="B164" s="7"/>
    </row>
    <row r="165" spans="1:2" ht="12.75" customHeight="1">
      <c r="A165" s="31" t="s">
        <v>54</v>
      </c>
      <c r="B165" s="7"/>
    </row>
  </sheetData>
  <sortState ref="A42:C47">
    <sortCondition ref="C42:C47"/>
  </sortState>
  <mergeCells count="10">
    <mergeCell ref="A138:B138"/>
    <mergeCell ref="A57:B57"/>
    <mergeCell ref="A71:B71"/>
    <mergeCell ref="A97:B97"/>
    <mergeCell ref="A114:B114"/>
    <mergeCell ref="A2:B2"/>
    <mergeCell ref="A3:B3"/>
    <mergeCell ref="A4:B4"/>
    <mergeCell ref="A6:B6"/>
    <mergeCell ref="A23:B23"/>
  </mergeCells>
  <phoneticPr fontId="0" type="noConversion"/>
  <printOptions horizontalCentered="1" gridLinesSet="0"/>
  <pageMargins left="1" right="0.76" top="0.75" bottom="0.56000000000000005" header="0.56000000000000005" footer="0.16"/>
  <pageSetup orientation="portrait" r:id="rId1"/>
  <headerFooter alignWithMargins="0">
    <oddHeader xml:space="preserve">&amp;C &amp;R&amp;"-,Regular"&amp;9&amp;P of &amp;N </oddHeader>
    <oddFooter>&amp;L&amp;"-,Regular"&amp;8&amp;Z&amp;F</oddFooter>
  </headerFooter>
  <rowBreaks count="3" manualBreakCount="3">
    <brk id="56" max="16383" man="1"/>
    <brk id="96" max="16383" man="1"/>
    <brk id="13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TREASURER-7-31-12</vt:lpstr>
      <vt:lpstr>'TREASURER-7-31-12'!Print_Area</vt:lpstr>
      <vt:lpstr>'TREASURER-7-31-12'!Print_Titles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FRITZ</dc:creator>
  <cp:lastModifiedBy>Aldo Jackson</cp:lastModifiedBy>
  <cp:lastPrinted>2012-09-20T19:59:39Z</cp:lastPrinted>
  <dcterms:created xsi:type="dcterms:W3CDTF">1997-08-12T17:26:54Z</dcterms:created>
  <dcterms:modified xsi:type="dcterms:W3CDTF">2012-09-20T19:59:57Z</dcterms:modified>
</cp:coreProperties>
</file>