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ate1904="1" defaultThemeVersion="124226"/>
  <bookViews>
    <workbookView xWindow="165" yWindow="45" windowWidth="11055" windowHeight="6900"/>
  </bookViews>
  <sheets>
    <sheet name="TREASURER-8-31-12" sheetId="1" r:id="rId1"/>
  </sheets>
  <definedNames>
    <definedName name="_xlnm.Print_Area" localSheetId="0">'TREASURER-8-31-12'!$A$2:$B$139</definedName>
    <definedName name="_xlnm.Print_Titles" localSheetId="0">'TREASURER-8-31-12'!$3:$4</definedName>
  </definedNames>
  <calcPr calcId="125725"/>
</workbook>
</file>

<file path=xl/calcChain.xml><?xml version="1.0" encoding="utf-8"?>
<calcChain xmlns="http://schemas.openxmlformats.org/spreadsheetml/2006/main">
  <c r="B55" i="1"/>
  <c r="B34"/>
  <c r="B32"/>
  <c r="B26"/>
  <c r="B71"/>
  <c r="B79"/>
  <c r="B67"/>
  <c r="B62"/>
  <c r="B37"/>
  <c r="B35"/>
  <c r="B14"/>
  <c r="B11"/>
  <c r="B95"/>
  <c r="B93"/>
  <c r="B89"/>
  <c r="B45" l="1"/>
  <c r="B107" l="1"/>
  <c r="B124" l="1"/>
  <c r="B68"/>
  <c r="B38"/>
  <c r="B130"/>
  <c r="B72"/>
  <c r="B74" s="1"/>
  <c r="B120"/>
  <c r="B59"/>
  <c r="B126" l="1"/>
  <c r="B103"/>
  <c r="B109" s="1"/>
  <c r="B18"/>
  <c r="B12"/>
  <c r="B19" l="1"/>
</calcChain>
</file>

<file path=xl/sharedStrings.xml><?xml version="1.0" encoding="utf-8"?>
<sst xmlns="http://schemas.openxmlformats.org/spreadsheetml/2006/main" count="101" uniqueCount="85">
  <si>
    <t xml:space="preserve"> </t>
  </si>
  <si>
    <t>Respectfully submitted</t>
  </si>
  <si>
    <t>AVTS Operating Committee</t>
  </si>
  <si>
    <t>Beginning Cash Balance - PNC</t>
  </si>
  <si>
    <t>Receipts Deposited</t>
  </si>
  <si>
    <t>Tfr from other accounts</t>
  </si>
  <si>
    <t>Total Receipts</t>
  </si>
  <si>
    <t>Less: Disbursements</t>
  </si>
  <si>
    <t>Tfr to other accounts</t>
  </si>
  <si>
    <t>Ending Cash Balance - PNC</t>
  </si>
  <si>
    <t>Beginning Cash Balance - PSLAF</t>
  </si>
  <si>
    <t>Plus: Receipts</t>
  </si>
  <si>
    <t>Check Disbursements</t>
  </si>
  <si>
    <t>Ending Cash Balance - PSDLAF</t>
  </si>
  <si>
    <t>Retirement Subsidy direct deposit</t>
  </si>
  <si>
    <t>Vocational Ed Subsidy direct deposit</t>
  </si>
  <si>
    <t>School Lunch direct deposit</t>
  </si>
  <si>
    <t>Interest posted</t>
  </si>
  <si>
    <t>Plus Receipts</t>
  </si>
  <si>
    <t>Social Security Subsidy direct deposit</t>
  </si>
  <si>
    <t>Total disbursements</t>
  </si>
  <si>
    <t>Transfer to PNC-depository</t>
  </si>
  <si>
    <t>Transfer from PNC-depository</t>
  </si>
  <si>
    <t>Beginning balance -PLGIT, PLGIT/Plus</t>
  </si>
  <si>
    <t>Beginning Cash and Investments Balance- PSDLAF</t>
  </si>
  <si>
    <t>Ending Cash and Investments Balance - PSDLAF</t>
  </si>
  <si>
    <t>Treasurer's Report</t>
  </si>
  <si>
    <t>Federal/State program grant direct deposit</t>
  </si>
  <si>
    <t>PSDLAF interest/fees posted</t>
  </si>
  <si>
    <t xml:space="preserve">     PSDLAF liquid account</t>
  </si>
  <si>
    <t>Credit card receipts</t>
  </si>
  <si>
    <t>Transfers from Other Funds</t>
  </si>
  <si>
    <t>Less disbursements-checks/fees</t>
  </si>
  <si>
    <t xml:space="preserve">     PSDMAX account</t>
  </si>
  <si>
    <t>John E. Ogden,  Treasurer</t>
  </si>
  <si>
    <t>Less disbursements</t>
  </si>
  <si>
    <t>TFR to other accounts/funds</t>
  </si>
  <si>
    <t>Erie County Technical School</t>
  </si>
  <si>
    <t>Payroll, VISA and ACH payments out</t>
  </si>
  <si>
    <t>Wire/ACH payments-taxes/fees</t>
  </si>
  <si>
    <t>Transfers from  PNC-Erie</t>
  </si>
  <si>
    <t>ACH transfers to PSDLAF/PLGIT</t>
  </si>
  <si>
    <t>Ending balance- PLGIT, PLGIT/Plus/CD's</t>
  </si>
  <si>
    <t>PLGIT dividends/interest/fees</t>
  </si>
  <si>
    <t>PLGIT</t>
  </si>
  <si>
    <t>PLGIT/Plus</t>
  </si>
  <si>
    <t>PSDLAF</t>
  </si>
  <si>
    <t>PSDMAX</t>
  </si>
  <si>
    <t xml:space="preserve">     Total Receipts</t>
  </si>
  <si>
    <t xml:space="preserve">     Total Disbursements</t>
  </si>
  <si>
    <t xml:space="preserve"> General Fund - PNC - Depository Account -</t>
  </si>
  <si>
    <t xml:space="preserve">General Fund - PSDLAF/PSDMAX/Investments  </t>
  </si>
  <si>
    <t xml:space="preserve">General Fund - PLGIT </t>
  </si>
  <si>
    <t xml:space="preserve">Food Service Fund - PNC </t>
  </si>
  <si>
    <t>Interest/bank fees posted</t>
  </si>
  <si>
    <t>Student Activity Fund - PNC   (For Information)</t>
  </si>
  <si>
    <t>Checks returned-credit fees</t>
  </si>
  <si>
    <t>SkillsUSA</t>
  </si>
  <si>
    <t>NTHS</t>
  </si>
  <si>
    <t>Capital Projects Fund - PSDLAF</t>
  </si>
  <si>
    <t>Lunch Sales and Receipts</t>
  </si>
  <si>
    <t>SkillsUSA-Receipts</t>
  </si>
  <si>
    <t>NTHS-Receipts</t>
  </si>
  <si>
    <t>Less SkillsUSA-disbursements-checks/fees</t>
  </si>
  <si>
    <t>Less NTHS-disbursements-checks/fees</t>
  </si>
  <si>
    <t>SkillsUSA-Transfer from General Fund</t>
  </si>
  <si>
    <t>Transfers from General Fund-per budget</t>
  </si>
  <si>
    <t xml:space="preserve">                            Less: Transfers to Other Funds</t>
  </si>
  <si>
    <r>
      <t xml:space="preserve">PSDLAF -GBC Bank CD 4/17/12 - </t>
    </r>
    <r>
      <rPr>
        <b/>
        <sz val="9"/>
        <rFont val="Calibri"/>
        <family val="2"/>
      </rPr>
      <t>4/17/13</t>
    </r>
    <r>
      <rPr>
        <sz val="9"/>
        <rFont val="Calibri"/>
        <family val="2"/>
      </rPr>
      <t xml:space="preserve"> - .35%</t>
    </r>
  </si>
  <si>
    <r>
      <t>PSDLAF- CD - One West Bank-CA-9/28/11-</t>
    </r>
    <r>
      <rPr>
        <b/>
        <sz val="9"/>
        <rFont val="Calibri"/>
        <family val="2"/>
      </rPr>
      <t xml:space="preserve">9/27/12- </t>
    </r>
    <r>
      <rPr>
        <sz val="9"/>
        <rFont val="Calibri"/>
        <family val="2"/>
      </rPr>
      <t xml:space="preserve"> .40%</t>
    </r>
  </si>
  <si>
    <t>NTHS-Transfer from General Fund</t>
  </si>
  <si>
    <r>
      <t>PSDLAF- Full Flex CD Pool -6/29/12-</t>
    </r>
    <r>
      <rPr>
        <b/>
        <sz val="9"/>
        <rFont val="Calibri"/>
        <family val="2"/>
      </rPr>
      <t>9/29/12</t>
    </r>
    <r>
      <rPr>
        <sz val="9"/>
        <rFont val="Calibri"/>
        <family val="2"/>
      </rPr>
      <t>-  .15%</t>
    </r>
  </si>
  <si>
    <r>
      <t xml:space="preserve">PSDLAF -CD Pool 6/29/12 - </t>
    </r>
    <r>
      <rPr>
        <b/>
        <sz val="9"/>
        <rFont val="Calibri"/>
        <family val="2"/>
      </rPr>
      <t>9/29/12</t>
    </r>
    <r>
      <rPr>
        <sz val="9"/>
        <rFont val="Calibri"/>
        <family val="2"/>
      </rPr>
      <t xml:space="preserve"> - .15%</t>
    </r>
  </si>
  <si>
    <t>Less Check issued- Building Painting Project</t>
  </si>
  <si>
    <t>Transfer from General Fund- PMI GRANT - 2011-12-A/R</t>
  </si>
  <si>
    <t>Less transfers to General Fund-purchases 2011-12 A/P</t>
  </si>
  <si>
    <t>August 2012- Monthly Summary</t>
  </si>
  <si>
    <t xml:space="preserve">                                  FLEX Section 125-PNC</t>
  </si>
  <si>
    <t>Beginning Cash Balance-PNC</t>
  </si>
  <si>
    <t xml:space="preserve">Plus Receipts   </t>
  </si>
  <si>
    <t>Transfers from other accounts</t>
  </si>
  <si>
    <t>Less Disbursements</t>
  </si>
  <si>
    <t>Other Disbursements</t>
  </si>
  <si>
    <t>Ending Cash Balance-PNC</t>
  </si>
  <si>
    <t>Prepared by: Marcia D. Jones, Business Manager</t>
  </si>
</sst>
</file>

<file path=xl/styles.xml><?xml version="1.0" encoding="utf-8"?>
<styleSheet xmlns="http://schemas.openxmlformats.org/spreadsheetml/2006/main">
  <fonts count="7">
    <font>
      <sz val="10"/>
      <name val="Geneva"/>
    </font>
    <font>
      <b/>
      <sz val="10"/>
      <name val="Calibri"/>
      <family val="2"/>
    </font>
    <font>
      <sz val="10"/>
      <name val="Calibri"/>
      <family val="2"/>
    </font>
    <font>
      <sz val="8"/>
      <name val="Calibri"/>
      <family val="2"/>
    </font>
    <font>
      <sz val="9"/>
      <name val="Calibri"/>
      <family val="2"/>
    </font>
    <font>
      <b/>
      <sz val="9"/>
      <name val="Calibri"/>
      <family val="2"/>
    </font>
    <font>
      <b/>
      <sz val="10"/>
      <color rgb="FF0070C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 applyFill="1" applyBorder="1"/>
    <xf numFmtId="0" fontId="1" fillId="0" borderId="0" xfId="0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right"/>
    </xf>
    <xf numFmtId="4" fontId="2" fillId="0" borderId="0" xfId="0" applyNumberFormat="1" applyFont="1" applyFill="1" applyBorder="1"/>
    <xf numFmtId="0" fontId="3" fillId="0" borderId="0" xfId="0" applyFont="1" applyFill="1" applyBorder="1" applyAlignment="1">
      <alignment horizontal="right"/>
    </xf>
    <xf numFmtId="0" fontId="1" fillId="0" borderId="0" xfId="0" applyFont="1" applyFill="1" applyBorder="1"/>
    <xf numFmtId="4" fontId="3" fillId="0" borderId="0" xfId="0" applyNumberFormat="1" applyFont="1" applyFill="1" applyBorder="1"/>
    <xf numFmtId="0" fontId="4" fillId="0" borderId="0" xfId="0" applyFont="1" applyFill="1" applyBorder="1" applyAlignment="1">
      <alignment horizontal="right"/>
    </xf>
    <xf numFmtId="0" fontId="4" fillId="0" borderId="0" xfId="0" applyFont="1" applyFill="1" applyBorder="1"/>
    <xf numFmtId="4" fontId="2" fillId="0" borderId="1" xfId="0" applyNumberFormat="1" applyFont="1" applyFill="1" applyBorder="1"/>
    <xf numFmtId="4" fontId="2" fillId="0" borderId="2" xfId="0" applyNumberFormat="1" applyFont="1" applyFill="1" applyBorder="1"/>
    <xf numFmtId="4" fontId="2" fillId="0" borderId="3" xfId="0" applyNumberFormat="1" applyFont="1" applyFill="1" applyBorder="1"/>
    <xf numFmtId="4" fontId="4" fillId="0" borderId="4" xfId="0" applyNumberFormat="1" applyFont="1" applyFill="1" applyBorder="1"/>
    <xf numFmtId="4" fontId="4" fillId="0" borderId="5" xfId="0" applyNumberFormat="1" applyFont="1" applyFill="1" applyBorder="1"/>
    <xf numFmtId="4" fontId="4" fillId="0" borderId="2" xfId="0" applyNumberFormat="1" applyFont="1" applyFill="1" applyBorder="1"/>
    <xf numFmtId="4" fontId="4" fillId="0" borderId="3" xfId="0" applyNumberFormat="1" applyFont="1" applyFill="1" applyBorder="1"/>
    <xf numFmtId="4" fontId="2" fillId="0" borderId="0" xfId="0" applyNumberFormat="1" applyFont="1" applyFill="1" applyBorder="1" applyAlignment="1">
      <alignment horizontal="center"/>
    </xf>
    <xf numFmtId="4" fontId="2" fillId="0" borderId="0" xfId="0" applyNumberFormat="1" applyFont="1" applyFill="1" applyBorder="1" applyAlignment="1">
      <alignment horizontal="right"/>
    </xf>
    <xf numFmtId="4" fontId="4" fillId="0" borderId="0" xfId="0" applyNumberFormat="1" applyFont="1" applyFill="1" applyBorder="1"/>
    <xf numFmtId="4" fontId="4" fillId="0" borderId="1" xfId="0" applyNumberFormat="1" applyFont="1" applyFill="1" applyBorder="1"/>
    <xf numFmtId="0" fontId="6" fillId="2" borderId="0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49" fontId="6" fillId="2" borderId="1" xfId="0" applyNumberFormat="1" applyFont="1" applyFill="1" applyBorder="1" applyAlignment="1">
      <alignment horizontal="center"/>
    </xf>
    <xf numFmtId="4" fontId="2" fillId="2" borderId="0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D139"/>
  <sheetViews>
    <sheetView showGridLines="0" tabSelected="1" topLeftCell="A31" zoomScale="97" zoomScaleNormal="97" workbookViewId="0">
      <selection activeCell="B59" sqref="B59"/>
    </sheetView>
  </sheetViews>
  <sheetFormatPr defaultColWidth="10.7109375" defaultRowHeight="12.75"/>
  <cols>
    <col min="1" max="1" width="49.140625" style="1" customWidth="1"/>
    <col min="2" max="2" width="16.5703125" style="7" customWidth="1"/>
    <col min="3" max="16384" width="10.7109375" style="1"/>
  </cols>
  <sheetData>
    <row r="2" spans="1:3">
      <c r="A2" s="25" t="s">
        <v>37</v>
      </c>
      <c r="B2" s="25"/>
    </row>
    <row r="3" spans="1:3" s="2" customFormat="1">
      <c r="A3" s="25" t="s">
        <v>26</v>
      </c>
      <c r="B3" s="25"/>
      <c r="C3" s="2" t="s">
        <v>0</v>
      </c>
    </row>
    <row r="4" spans="1:3" s="2" customFormat="1">
      <c r="A4" s="26" t="s">
        <v>76</v>
      </c>
      <c r="B4" s="26"/>
    </row>
    <row r="5" spans="1:3" s="2" customFormat="1" ht="7.9" customHeight="1">
      <c r="B5" s="3"/>
    </row>
    <row r="6" spans="1:3" s="4" customFormat="1">
      <c r="A6" s="25" t="s">
        <v>50</v>
      </c>
      <c r="B6" s="25"/>
    </row>
    <row r="7" spans="1:3">
      <c r="A7" s="6" t="s">
        <v>3</v>
      </c>
      <c r="B7" s="7">
        <v>1572.31</v>
      </c>
    </row>
    <row r="8" spans="1:3">
      <c r="A8" s="4" t="s">
        <v>11</v>
      </c>
    </row>
    <row r="9" spans="1:3">
      <c r="A9" s="5" t="s">
        <v>4</v>
      </c>
      <c r="B9" s="7">
        <v>338163.81</v>
      </c>
    </row>
    <row r="10" spans="1:3">
      <c r="A10" s="5" t="s">
        <v>5</v>
      </c>
      <c r="B10" s="7">
        <v>0</v>
      </c>
    </row>
    <row r="11" spans="1:3">
      <c r="A11" s="5" t="s">
        <v>30</v>
      </c>
      <c r="B11" s="13">
        <f>19522.5-300-25-3465</f>
        <v>15732.5</v>
      </c>
    </row>
    <row r="12" spans="1:3">
      <c r="A12" s="5" t="s">
        <v>6</v>
      </c>
      <c r="B12" s="7">
        <f>SUM(B9:B11)</f>
        <v>353896.31</v>
      </c>
    </row>
    <row r="13" spans="1:3">
      <c r="A13" s="4" t="s">
        <v>7</v>
      </c>
    </row>
    <row r="14" spans="1:3">
      <c r="A14" s="1" t="s">
        <v>56</v>
      </c>
      <c r="B14" s="7">
        <f>15.17+0.23+0.02</f>
        <v>15.42</v>
      </c>
    </row>
    <row r="15" spans="1:3">
      <c r="A15" s="1" t="s">
        <v>39</v>
      </c>
      <c r="B15" s="7">
        <v>4175.95</v>
      </c>
    </row>
    <row r="16" spans="1:3">
      <c r="A16" s="1" t="s">
        <v>8</v>
      </c>
      <c r="B16" s="7">
        <v>0</v>
      </c>
    </row>
    <row r="17" spans="1:4">
      <c r="A17" s="1" t="s">
        <v>41</v>
      </c>
      <c r="B17" s="13">
        <v>212000</v>
      </c>
    </row>
    <row r="18" spans="1:4">
      <c r="A18" s="1" t="s">
        <v>20</v>
      </c>
      <c r="B18" s="7">
        <f>SUM(B14:B17)</f>
        <v>216191.37</v>
      </c>
    </row>
    <row r="19" spans="1:4">
      <c r="A19" s="6" t="s">
        <v>9</v>
      </c>
      <c r="B19" s="14">
        <f>B7+B12-B18</f>
        <v>139277.25</v>
      </c>
      <c r="C19" s="7"/>
      <c r="D19" s="7"/>
    </row>
    <row r="20" spans="1:4" ht="7.9" customHeight="1">
      <c r="A20" s="6"/>
    </row>
    <row r="21" spans="1:4">
      <c r="A21" s="25" t="s">
        <v>51</v>
      </c>
      <c r="B21" s="25"/>
    </row>
    <row r="22" spans="1:4">
      <c r="A22" s="6" t="s">
        <v>10</v>
      </c>
      <c r="B22" s="7">
        <v>1104887.6000000001</v>
      </c>
    </row>
    <row r="23" spans="1:4">
      <c r="A23" s="4" t="s">
        <v>11</v>
      </c>
    </row>
    <row r="24" spans="1:4">
      <c r="A24" s="5" t="s">
        <v>40</v>
      </c>
      <c r="B24" s="7">
        <v>212000</v>
      </c>
    </row>
    <row r="25" spans="1:4">
      <c r="A25" s="5" t="s">
        <v>31</v>
      </c>
      <c r="B25" s="7">
        <v>0</v>
      </c>
    </row>
    <row r="26" spans="1:4">
      <c r="A26" s="5" t="s">
        <v>28</v>
      </c>
      <c r="B26" s="7">
        <f>0.31+54.1</f>
        <v>54.410000000000004</v>
      </c>
    </row>
    <row r="27" spans="1:4">
      <c r="A27" s="1" t="s">
        <v>19</v>
      </c>
      <c r="B27" s="7">
        <v>15976.85</v>
      </c>
    </row>
    <row r="28" spans="1:4">
      <c r="A28" s="1" t="s">
        <v>14</v>
      </c>
      <c r="B28" s="7">
        <v>0</v>
      </c>
    </row>
    <row r="29" spans="1:4">
      <c r="A29" s="1" t="s">
        <v>15</v>
      </c>
      <c r="B29" s="7">
        <v>88640.84</v>
      </c>
    </row>
    <row r="30" spans="1:4">
      <c r="A30" s="1" t="s">
        <v>27</v>
      </c>
      <c r="B30" s="7">
        <v>55243.66</v>
      </c>
    </row>
    <row r="31" spans="1:4">
      <c r="A31" s="1" t="s">
        <v>16</v>
      </c>
      <c r="B31" s="13">
        <v>0</v>
      </c>
    </row>
    <row r="32" spans="1:4">
      <c r="A32" s="5" t="s">
        <v>48</v>
      </c>
      <c r="B32" s="7">
        <f>SUM(B24:B31)</f>
        <v>371915.76</v>
      </c>
    </row>
    <row r="33" spans="1:4">
      <c r="A33" s="4" t="s">
        <v>7</v>
      </c>
    </row>
    <row r="34" spans="1:4">
      <c r="A34" s="1" t="s">
        <v>12</v>
      </c>
      <c r="B34" s="7">
        <f>75155.49+67901.68</f>
        <v>143057.16999999998</v>
      </c>
    </row>
    <row r="35" spans="1:4">
      <c r="A35" s="1" t="s">
        <v>38</v>
      </c>
      <c r="B35" s="7">
        <f>77379.74+78283.17+36607.05</f>
        <v>192269.96000000002</v>
      </c>
    </row>
    <row r="36" spans="1:4">
      <c r="A36" s="1" t="s">
        <v>36</v>
      </c>
      <c r="B36" s="13">
        <v>0</v>
      </c>
    </row>
    <row r="37" spans="1:4">
      <c r="A37" s="1" t="s">
        <v>49</v>
      </c>
      <c r="B37" s="13">
        <f>SUM(B34:B36)</f>
        <v>335327.13</v>
      </c>
    </row>
    <row r="38" spans="1:4">
      <c r="A38" s="6" t="s">
        <v>13</v>
      </c>
      <c r="B38" s="15">
        <f>SUM(B22+B32-B37)</f>
        <v>1141476.23</v>
      </c>
      <c r="C38" s="7"/>
      <c r="D38" s="7"/>
    </row>
    <row r="39" spans="1:4" ht="6.6" customHeight="1">
      <c r="A39" s="6"/>
      <c r="D39" s="7"/>
    </row>
    <row r="40" spans="1:4">
      <c r="A40" s="11" t="s">
        <v>46</v>
      </c>
      <c r="B40" s="16">
        <v>1156.45</v>
      </c>
    </row>
    <row r="41" spans="1:4">
      <c r="A41" s="11" t="s">
        <v>47</v>
      </c>
      <c r="B41" s="17">
        <v>395319.78</v>
      </c>
    </row>
    <row r="42" spans="1:4">
      <c r="A42" s="11" t="s">
        <v>69</v>
      </c>
      <c r="B42" s="17">
        <v>100000</v>
      </c>
    </row>
    <row r="43" spans="1:4">
      <c r="A43" s="11" t="s">
        <v>71</v>
      </c>
      <c r="B43" s="17">
        <v>400000</v>
      </c>
    </row>
    <row r="44" spans="1:4">
      <c r="A44" s="11" t="s">
        <v>68</v>
      </c>
      <c r="B44" s="17">
        <v>245000</v>
      </c>
    </row>
    <row r="45" spans="1:4">
      <c r="A45" s="12"/>
      <c r="B45" s="18">
        <f>SUM(B40:B44)</f>
        <v>1141476.23</v>
      </c>
      <c r="C45" s="7"/>
    </row>
    <row r="47" spans="1:4" s="9" customFormat="1">
      <c r="A47" s="25" t="s">
        <v>52</v>
      </c>
      <c r="B47" s="25"/>
    </row>
    <row r="48" spans="1:4">
      <c r="A48" s="6" t="s">
        <v>23</v>
      </c>
      <c r="B48" s="7">
        <v>105382.51</v>
      </c>
    </row>
    <row r="49" spans="1:2">
      <c r="A49" s="6"/>
    </row>
    <row r="50" spans="1:2">
      <c r="A50" s="1" t="s">
        <v>22</v>
      </c>
      <c r="B50" s="7">
        <v>0</v>
      </c>
    </row>
    <row r="51" spans="1:2">
      <c r="A51" s="1" t="s">
        <v>43</v>
      </c>
      <c r="B51" s="7">
        <v>0</v>
      </c>
    </row>
    <row r="53" spans="1:2">
      <c r="A53" s="1" t="s">
        <v>21</v>
      </c>
      <c r="B53" s="13">
        <v>0</v>
      </c>
    </row>
    <row r="55" spans="1:2">
      <c r="A55" s="6" t="s">
        <v>42</v>
      </c>
      <c r="B55" s="14">
        <f>B48+B50+B51-B53</f>
        <v>105382.51</v>
      </c>
    </row>
    <row r="56" spans="1:2">
      <c r="A56" s="6"/>
    </row>
    <row r="57" spans="1:2">
      <c r="A57" s="11" t="s">
        <v>44</v>
      </c>
      <c r="B57" s="16">
        <v>0.59</v>
      </c>
    </row>
    <row r="58" spans="1:2">
      <c r="A58" s="11" t="s">
        <v>45</v>
      </c>
      <c r="B58" s="17">
        <v>105381.92</v>
      </c>
    </row>
    <row r="59" spans="1:2">
      <c r="A59" s="11"/>
      <c r="B59" s="19">
        <f>SUM(B57:B58)</f>
        <v>105382.51</v>
      </c>
    </row>
    <row r="60" spans="1:2">
      <c r="A60" s="6"/>
    </row>
    <row r="61" spans="1:2">
      <c r="A61" s="25" t="s">
        <v>59</v>
      </c>
      <c r="B61" s="25"/>
    </row>
    <row r="62" spans="1:2">
      <c r="A62" s="6" t="s">
        <v>24</v>
      </c>
      <c r="B62" s="7">
        <f>406976.02</f>
        <v>406976.02</v>
      </c>
    </row>
    <row r="64" spans="1:2">
      <c r="A64" s="4" t="s">
        <v>18</v>
      </c>
    </row>
    <row r="65" spans="1:3">
      <c r="A65" s="1" t="s">
        <v>66</v>
      </c>
      <c r="B65" s="7">
        <v>0</v>
      </c>
    </row>
    <row r="66" spans="1:3">
      <c r="A66" s="1" t="s">
        <v>74</v>
      </c>
      <c r="B66" s="7">
        <v>0</v>
      </c>
    </row>
    <row r="67" spans="1:3">
      <c r="A67" s="1" t="s">
        <v>17</v>
      </c>
      <c r="B67" s="13">
        <f>40.57+0.12</f>
        <v>40.69</v>
      </c>
    </row>
    <row r="68" spans="1:3">
      <c r="A68" s="1" t="s">
        <v>6</v>
      </c>
      <c r="B68" s="7">
        <f>SUM(B65:B67)</f>
        <v>40.69</v>
      </c>
    </row>
    <row r="69" spans="1:3">
      <c r="A69" s="4" t="s">
        <v>35</v>
      </c>
    </row>
    <row r="70" spans="1:3" s="7" customFormat="1">
      <c r="A70" s="1" t="s">
        <v>75</v>
      </c>
      <c r="B70" s="7">
        <v>0</v>
      </c>
      <c r="C70" s="1"/>
    </row>
    <row r="71" spans="1:3">
      <c r="A71" s="1" t="s">
        <v>73</v>
      </c>
      <c r="B71" s="13">
        <f>14711.77+29697+11962</f>
        <v>56370.770000000004</v>
      </c>
    </row>
    <row r="72" spans="1:3">
      <c r="B72" s="7">
        <f>SUM(B70:B71)</f>
        <v>56370.770000000004</v>
      </c>
    </row>
    <row r="73" spans="1:3">
      <c r="B73" s="13"/>
    </row>
    <row r="74" spans="1:3">
      <c r="A74" s="6" t="s">
        <v>25</v>
      </c>
      <c r="B74" s="14">
        <f>B62+B68-B72</f>
        <v>350645.94</v>
      </c>
      <c r="C74" s="7"/>
    </row>
    <row r="75" spans="1:3">
      <c r="A75" s="6"/>
    </row>
    <row r="76" spans="1:3">
      <c r="A76" s="11" t="s">
        <v>29</v>
      </c>
      <c r="B76" s="16">
        <v>0.12</v>
      </c>
    </row>
    <row r="77" spans="1:3">
      <c r="A77" s="11" t="s">
        <v>33</v>
      </c>
      <c r="B77" s="17">
        <v>50645.82</v>
      </c>
    </row>
    <row r="78" spans="1:3">
      <c r="A78" s="11" t="s">
        <v>72</v>
      </c>
      <c r="B78" s="19">
        <v>300000</v>
      </c>
    </row>
    <row r="79" spans="1:3">
      <c r="A79" s="11"/>
      <c r="B79" s="19">
        <f>SUM(B76:B78)</f>
        <v>350645.94</v>
      </c>
      <c r="C79" s="7"/>
    </row>
    <row r="80" spans="1:3">
      <c r="A80" s="6"/>
    </row>
    <row r="81" spans="1:2">
      <c r="A81" s="6"/>
    </row>
    <row r="82" spans="1:2">
      <c r="A82" s="6"/>
    </row>
    <row r="83" spans="1:2">
      <c r="A83" s="24" t="s">
        <v>77</v>
      </c>
      <c r="B83" s="27"/>
    </row>
    <row r="84" spans="1:2">
      <c r="A84" s="6" t="s">
        <v>78</v>
      </c>
      <c r="B84" s="7">
        <v>0</v>
      </c>
    </row>
    <row r="85" spans="1:2">
      <c r="A85" s="4"/>
    </row>
    <row r="86" spans="1:2">
      <c r="A86" s="4" t="s">
        <v>79</v>
      </c>
    </row>
    <row r="87" spans="1:2">
      <c r="A87" s="5" t="s">
        <v>4</v>
      </c>
      <c r="B87" s="7">
        <v>263.10000000000002</v>
      </c>
    </row>
    <row r="88" spans="1:2">
      <c r="A88" s="5" t="s">
        <v>80</v>
      </c>
      <c r="B88" s="13"/>
    </row>
    <row r="89" spans="1:2">
      <c r="A89" s="5" t="s">
        <v>6</v>
      </c>
      <c r="B89" s="7">
        <f>SUM(B87:B88)</f>
        <v>263.10000000000002</v>
      </c>
    </row>
    <row r="90" spans="1:2">
      <c r="A90" s="4" t="s">
        <v>81</v>
      </c>
    </row>
    <row r="91" spans="1:2">
      <c r="A91" s="5" t="s">
        <v>12</v>
      </c>
    </row>
    <row r="92" spans="1:2">
      <c r="A92" s="5" t="s">
        <v>82</v>
      </c>
      <c r="B92" s="13"/>
    </row>
    <row r="93" spans="1:2">
      <c r="A93" s="5"/>
      <c r="B93" s="7">
        <f>SUM(B91:B92)</f>
        <v>0</v>
      </c>
    </row>
    <row r="94" spans="1:2">
      <c r="A94" s="5"/>
    </row>
    <row r="95" spans="1:2">
      <c r="A95" s="6" t="s">
        <v>83</v>
      </c>
      <c r="B95" s="7">
        <f>B84+B89-B93</f>
        <v>263.10000000000002</v>
      </c>
    </row>
    <row r="96" spans="1:2">
      <c r="A96" s="25" t="s">
        <v>53</v>
      </c>
      <c r="B96" s="25"/>
    </row>
    <row r="97" spans="1:3">
      <c r="A97" s="6" t="s">
        <v>3</v>
      </c>
      <c r="B97" s="7">
        <v>50578.77</v>
      </c>
    </row>
    <row r="98" spans="1:3" s="4" customFormat="1">
      <c r="A98" s="4" t="s">
        <v>18</v>
      </c>
      <c r="B98" s="20"/>
    </row>
    <row r="100" spans="1:3">
      <c r="A100" s="1" t="s">
        <v>60</v>
      </c>
      <c r="B100" s="7">
        <v>1694.8</v>
      </c>
    </row>
    <row r="101" spans="1:3">
      <c r="A101" s="1" t="s">
        <v>31</v>
      </c>
      <c r="B101" s="21">
        <v>0</v>
      </c>
    </row>
    <row r="102" spans="1:3">
      <c r="A102" s="1" t="s">
        <v>54</v>
      </c>
      <c r="B102" s="13">
        <v>6.39</v>
      </c>
    </row>
    <row r="103" spans="1:3">
      <c r="A103" s="1" t="s">
        <v>6</v>
      </c>
      <c r="B103" s="7">
        <f>SUM(B100:B102)</f>
        <v>1701.19</v>
      </c>
    </row>
    <row r="105" spans="1:3">
      <c r="A105" s="4" t="s">
        <v>32</v>
      </c>
      <c r="B105" s="7">
        <v>10134.879999999999</v>
      </c>
    </row>
    <row r="106" spans="1:3">
      <c r="A106" s="1" t="s">
        <v>67</v>
      </c>
      <c r="B106" s="13">
        <v>0</v>
      </c>
    </row>
    <row r="107" spans="1:3">
      <c r="B107" s="7">
        <f>SUM(B105:B106)</f>
        <v>10134.879999999999</v>
      </c>
    </row>
    <row r="109" spans="1:3">
      <c r="A109" s="6" t="s">
        <v>9</v>
      </c>
      <c r="B109" s="14">
        <f>B97+B103-B107</f>
        <v>42145.08</v>
      </c>
      <c r="C109" s="7"/>
    </row>
    <row r="110" spans="1:3">
      <c r="A110" s="6"/>
    </row>
    <row r="111" spans="1:3">
      <c r="A111" s="25" t="s">
        <v>55</v>
      </c>
      <c r="B111" s="25"/>
    </row>
    <row r="112" spans="1:3">
      <c r="A112" s="6" t="s">
        <v>3</v>
      </c>
      <c r="B112" s="7">
        <v>300.33</v>
      </c>
    </row>
    <row r="113" spans="1:3">
      <c r="A113" s="4" t="s">
        <v>18</v>
      </c>
      <c r="B113" s="20"/>
    </row>
    <row r="115" spans="1:3">
      <c r="A115" s="1" t="s">
        <v>61</v>
      </c>
      <c r="B115" s="7">
        <v>0</v>
      </c>
    </row>
    <row r="116" spans="1:3">
      <c r="A116" s="1" t="s">
        <v>65</v>
      </c>
      <c r="B116" s="7">
        <v>0</v>
      </c>
    </row>
    <row r="117" spans="1:3">
      <c r="A117" s="1" t="s">
        <v>62</v>
      </c>
      <c r="B117" s="7">
        <v>0</v>
      </c>
    </row>
    <row r="118" spans="1:3">
      <c r="A118" s="1" t="s">
        <v>70</v>
      </c>
      <c r="B118" s="7">
        <v>0</v>
      </c>
    </row>
    <row r="119" spans="1:3">
      <c r="A119" s="1" t="s">
        <v>54</v>
      </c>
      <c r="B119" s="13">
        <v>0.03</v>
      </c>
    </row>
    <row r="120" spans="1:3">
      <c r="A120" s="1" t="s">
        <v>6</v>
      </c>
      <c r="B120" s="7">
        <f>SUM(B115:B119)</f>
        <v>0.03</v>
      </c>
    </row>
    <row r="122" spans="1:3">
      <c r="A122" s="5" t="s">
        <v>63</v>
      </c>
      <c r="B122" s="7">
        <v>100</v>
      </c>
    </row>
    <row r="123" spans="1:3">
      <c r="A123" s="5" t="s">
        <v>64</v>
      </c>
      <c r="B123" s="13">
        <v>0</v>
      </c>
    </row>
    <row r="124" spans="1:3">
      <c r="B124" s="7">
        <f>SUM(B122:B123)</f>
        <v>100</v>
      </c>
    </row>
    <row r="126" spans="1:3">
      <c r="A126" s="6" t="s">
        <v>9</v>
      </c>
      <c r="B126" s="14">
        <f>B112+B120-B124</f>
        <v>200.35999999999996</v>
      </c>
      <c r="C126" s="7"/>
    </row>
    <row r="127" spans="1:3">
      <c r="A127" s="6"/>
    </row>
    <row r="128" spans="1:3">
      <c r="A128" s="11" t="s">
        <v>57</v>
      </c>
      <c r="B128" s="22">
        <v>200.36</v>
      </c>
    </row>
    <row r="129" spans="1:2">
      <c r="A129" s="11" t="s">
        <v>58</v>
      </c>
      <c r="B129" s="23">
        <v>0</v>
      </c>
    </row>
    <row r="130" spans="1:2">
      <c r="A130" s="11"/>
      <c r="B130" s="22">
        <f>SUM(B128:B129)</f>
        <v>200.36</v>
      </c>
    </row>
    <row r="131" spans="1:2">
      <c r="A131" s="8"/>
      <c r="B131" s="10"/>
    </row>
    <row r="132" spans="1:2">
      <c r="A132" s="1" t="s">
        <v>1</v>
      </c>
    </row>
    <row r="135" spans="1:2">
      <c r="A135" s="1" t="s">
        <v>34</v>
      </c>
    </row>
    <row r="136" spans="1:2">
      <c r="A136" s="1" t="s">
        <v>2</v>
      </c>
    </row>
    <row r="139" spans="1:2">
      <c r="A139" s="1" t="s">
        <v>84</v>
      </c>
    </row>
  </sheetData>
  <sortState ref="A42:C47">
    <sortCondition ref="C42:C47"/>
  </sortState>
  <mergeCells count="9">
    <mergeCell ref="A47:B47"/>
    <mergeCell ref="A61:B61"/>
    <mergeCell ref="A96:B96"/>
    <mergeCell ref="A111:B111"/>
    <mergeCell ref="A2:B2"/>
    <mergeCell ref="A3:B3"/>
    <mergeCell ref="A4:B4"/>
    <mergeCell ref="A6:B6"/>
    <mergeCell ref="A21:B21"/>
  </mergeCells>
  <phoneticPr fontId="0" type="noConversion"/>
  <printOptions horizontalCentered="1" gridLinesSet="0"/>
  <pageMargins left="1" right="1" top="0.75" bottom="0.5" header="0" footer="0.5"/>
  <pageSetup orientation="portrait" r:id="rId1"/>
  <headerFooter alignWithMargins="0">
    <oddHeader xml:space="preserve">&amp;C </oddHeader>
    <oddFooter xml:space="preserve">&amp;C&amp;"CG Times (W1),Regular"&amp;9&amp;P of &amp;N </oddFooter>
  </headerFooter>
  <rowBreaks count="2" manualBreakCount="2">
    <brk id="45" max="16383" man="1"/>
    <brk id="9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TREASURER-8-31-12</vt:lpstr>
      <vt:lpstr>'TREASURER-8-31-12'!Print_Area</vt:lpstr>
      <vt:lpstr>'TREASURER-8-31-12'!Print_Titles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FRITZ</dc:creator>
  <cp:lastModifiedBy>Erie County Technical School</cp:lastModifiedBy>
  <cp:lastPrinted>2012-10-24T12:31:30Z</cp:lastPrinted>
  <dcterms:created xsi:type="dcterms:W3CDTF">1997-08-12T17:26:54Z</dcterms:created>
  <dcterms:modified xsi:type="dcterms:W3CDTF">2012-10-24T13:28:41Z</dcterms:modified>
</cp:coreProperties>
</file>