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870" yWindow="240" windowWidth="9690" windowHeight="6990" firstSheet="3" activeTab="10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25725"/>
</workbook>
</file>

<file path=xl/calcChain.xml><?xml version="1.0" encoding="utf-8"?>
<calcChain xmlns="http://schemas.openxmlformats.org/spreadsheetml/2006/main">
  <c r="A11" i="2"/>
  <c r="D11" i="4"/>
  <c r="E9" i="2" l="1"/>
  <c r="D11" i="14"/>
  <c r="B20" i="15"/>
  <c r="B21"/>
  <c r="B22"/>
  <c r="D11" i="9"/>
  <c r="E11" i="2"/>
  <c r="G11" s="1"/>
  <c r="D11" i="11"/>
  <c r="D20" s="1"/>
  <c r="E9" i="13"/>
  <c r="E9" i="15"/>
  <c r="E14" s="1"/>
  <c r="A11"/>
  <c r="D25"/>
  <c r="F25"/>
  <c r="A11" i="3"/>
  <c r="D11" i="5"/>
  <c r="E9" i="14"/>
  <c r="A11"/>
  <c r="B13"/>
  <c r="B14"/>
  <c r="B15"/>
  <c r="E21"/>
  <c r="D22"/>
  <c r="F22"/>
  <c r="D11" i="13"/>
  <c r="A11"/>
  <c r="F25"/>
  <c r="D23" i="9"/>
  <c r="A11" i="4"/>
  <c r="E9" i="11"/>
  <c r="E11" i="1"/>
  <c r="E24" s="1"/>
  <c r="F24"/>
  <c r="D24"/>
  <c r="B15" i="2"/>
  <c r="B14"/>
  <c r="B13"/>
  <c r="F28"/>
  <c r="D28"/>
  <c r="E9" i="3"/>
  <c r="E11" s="1"/>
  <c r="G11" s="1"/>
  <c r="B15"/>
  <c r="B14"/>
  <c r="B13"/>
  <c r="F22"/>
  <c r="D22"/>
  <c r="E9" i="4"/>
  <c r="B15"/>
  <c r="B14"/>
  <c r="B13"/>
  <c r="F23"/>
  <c r="D23"/>
  <c r="E9" i="5"/>
  <c r="E11" s="1"/>
  <c r="G11" s="1"/>
  <c r="B15"/>
  <c r="B14"/>
  <c r="B13"/>
  <c r="A11"/>
  <c r="F22"/>
  <c r="D22"/>
  <c r="E9" i="6"/>
  <c r="E11" s="1"/>
  <c r="G11" s="1"/>
  <c r="E21"/>
  <c r="B15"/>
  <c r="B14"/>
  <c r="B13"/>
  <c r="A11"/>
  <c r="F22"/>
  <c r="D22"/>
  <c r="A11" i="11"/>
  <c r="F20"/>
  <c r="E9" i="9"/>
  <c r="B15"/>
  <c r="B14"/>
  <c r="B13"/>
  <c r="A11"/>
  <c r="F23"/>
  <c r="E9" i="10"/>
  <c r="B15"/>
  <c r="B14"/>
  <c r="B13"/>
  <c r="A11"/>
  <c r="F22"/>
  <c r="D22"/>
  <c r="E11" l="1"/>
  <c r="G11" s="1"/>
  <c r="E17"/>
  <c r="G17" s="1"/>
  <c r="G22" i="3"/>
  <c r="G14" i="15"/>
  <c r="E11" i="14"/>
  <c r="E22" s="1"/>
  <c r="G11" i="1"/>
  <c r="G24" s="1"/>
  <c r="E11" i="15"/>
  <c r="D25" i="13"/>
  <c r="E11" i="11"/>
  <c r="G11" s="1"/>
  <c r="G20" s="1"/>
  <c r="E11" i="9"/>
  <c r="G11" s="1"/>
  <c r="G23" s="1"/>
  <c r="E11" i="13"/>
  <c r="E11" i="4"/>
  <c r="G28" i="2"/>
  <c r="E22" i="10"/>
  <c r="E22" i="3"/>
  <c r="E22" i="6"/>
  <c r="G22"/>
  <c r="E22" i="5"/>
  <c r="G22"/>
  <c r="G11" i="14" l="1"/>
  <c r="G22" s="1"/>
  <c r="G22" i="10"/>
  <c r="E28" i="2"/>
  <c r="G11" i="15"/>
  <c r="E25"/>
  <c r="G25"/>
  <c r="G11" i="13"/>
  <c r="G25" s="1"/>
  <c r="E25"/>
  <c r="E23" i="9"/>
  <c r="E20" i="11"/>
  <c r="E23" i="4"/>
  <c r="G11"/>
  <c r="G23" s="1"/>
</calcChain>
</file>

<file path=xl/sharedStrings.xml><?xml version="1.0" encoding="utf-8"?>
<sst xmlns="http://schemas.openxmlformats.org/spreadsheetml/2006/main" count="294" uniqueCount="65">
  <si>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</si>
  <si>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</si>
  <si>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</si>
  <si>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</si>
  <si>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</si>
  <si>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</si>
  <si>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</si>
  <si>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</si>
  <si>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</si>
  <si>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</si>
  <si>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</si>
  <si>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</si>
  <si>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</si>
  <si>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</si>
  <si>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</si>
  <si>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</si>
  <si>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</si>
  <si>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</si>
  <si>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</si>
  <si>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</si>
  <si>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</si>
  <si>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</si>
  <si>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</si>
  <si>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</si>
  <si>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</si>
  <si>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</si>
  <si>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</si>
  <si>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</si>
  <si>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</si>
  <si>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</si>
  <si>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Sam Ring</t>
  </si>
  <si>
    <t>10-2310-581</t>
  </si>
  <si>
    <t>Andrew Foyle</t>
  </si>
  <si>
    <t>8330 Keefer Rd, Fairview, PA  16417</t>
  </si>
  <si>
    <t>358 Circuit St, Waterford, PA  16441</t>
  </si>
  <si>
    <t>9165 Townhall Rd, Wattsburg, PA 16442</t>
  </si>
  <si>
    <t>Millcreek Township School District</t>
  </si>
  <si>
    <t>Barbara Gainer</t>
  </si>
  <si>
    <t>3878 Davison Rd, Harbor Creek, PA 16421</t>
  </si>
  <si>
    <t>PO Box 85,  East Springfield, PA  16411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</si>
  <si>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</si>
  <si>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</si>
  <si>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</si>
  <si>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</si>
  <si>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</si>
  <si>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</si>
  <si>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</si>
  <si>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</si>
  <si>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</si>
  <si>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</si>
  <si>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</si>
  <si>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</si>
  <si>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Dr. James Tracy</t>
  </si>
  <si>
    <t>1100 Rice Ave, Girard, PA 16417</t>
  </si>
  <si>
    <t>Brian Rogala</t>
  </si>
  <si>
    <t>2705 Groveland Ave, Erie, PA 16510</t>
  </si>
  <si>
    <t>Please make check payable to Erie County Vocational Technical Foundation</t>
  </si>
  <si>
    <t>Jennifer Gourley</t>
  </si>
  <si>
    <t>John DiPlacido</t>
  </si>
  <si>
    <t>5040 West Ridge Road, Erie, PA  16506</t>
  </si>
  <si>
    <t>Agenda review</t>
  </si>
  <si>
    <t>24704 Rockdale Rd, Union City, PA  16438</t>
  </si>
  <si>
    <t>Mr. John Hughes</t>
  </si>
  <si>
    <t>233 Propect Street, Girard, PA 16417</t>
  </si>
  <si>
    <t>NOREBT Meeting-IU5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</si>
</sst>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" fontId="3" fillId="3" borderId="6" xfId="0" applyNumberFormat="1" applyFont="1" applyFill="1" applyBorder="1" applyAlignment="1" applyProtection="1">
      <alignment horizontal="right"/>
      <protection locked="0"/>
    </xf>
    <xf numFmtId="0" fontId="3" fillId="3" borderId="6" xfId="0" applyFont="1" applyFill="1" applyBorder="1" applyAlignment="1" applyProtection="1">
      <alignment horizontal="right"/>
      <protection locked="0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opLeftCell="A4" workbookViewId="0">
      <selection activeCell="A12" sqref="A12"/>
    </sheetView>
  </sheetViews>
  <sheetFormatPr defaultColWidth="12.5703125" defaultRowHeight="12.75"/>
  <cols>
    <col min="1" max="1" width="12.5703125" style="37"/>
    <col min="2" max="2" width="12.5703125" style="4"/>
    <col min="3" max="3" width="12.5703125" style="5"/>
    <col min="4" max="16384" width="12.5703125" style="4"/>
  </cols>
  <sheetData>
    <row r="1" spans="1:7" s="2" customFormat="1">
      <c r="A1" s="118" t="s">
        <v>26</v>
      </c>
      <c r="B1" s="118"/>
      <c r="C1" s="118"/>
      <c r="D1" s="118"/>
      <c r="E1" s="118"/>
      <c r="F1" s="118"/>
      <c r="G1" s="118"/>
    </row>
    <row r="2" spans="1:7" s="2" customFormat="1">
      <c r="A2" s="118" t="s">
        <v>27</v>
      </c>
      <c r="B2" s="118"/>
      <c r="C2" s="118"/>
      <c r="D2" s="118"/>
      <c r="E2" s="118"/>
      <c r="F2" s="118"/>
      <c r="G2" s="118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31</v>
      </c>
      <c r="G7" s="9"/>
    </row>
    <row r="8" spans="1:7">
      <c r="A8" s="115" t="s">
        <v>0</v>
      </c>
      <c r="B8" s="116"/>
      <c r="C8" s="117"/>
      <c r="D8" s="10" t="s">
        <v>1</v>
      </c>
      <c r="E8" s="11"/>
      <c r="F8" s="12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8"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39990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18"/>
      <c r="B12" s="19"/>
      <c r="C12" s="19"/>
      <c r="D12" s="20"/>
      <c r="E12" s="21"/>
      <c r="F12" s="22"/>
      <c r="G12" s="23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6"/>
      <c r="B25" s="97"/>
      <c r="C25" s="98"/>
      <c r="D25" s="97"/>
      <c r="E25" s="97"/>
      <c r="F25" s="97"/>
      <c r="G25" s="99"/>
    </row>
    <row r="26" spans="1:7">
      <c r="A26" s="100"/>
      <c r="B26" s="92" t="s">
        <v>10</v>
      </c>
      <c r="C26" s="101"/>
      <c r="D26" s="92"/>
      <c r="E26" s="92"/>
      <c r="F26" s="92"/>
      <c r="G26" s="93"/>
    </row>
    <row r="27" spans="1:7">
      <c r="A27" s="100"/>
      <c r="B27" s="92"/>
      <c r="C27" s="101"/>
      <c r="D27" s="92"/>
      <c r="E27" s="92"/>
      <c r="F27" s="92"/>
      <c r="G27" s="93"/>
    </row>
    <row r="28" spans="1:7">
      <c r="A28" s="100"/>
      <c r="B28" s="104" t="s">
        <v>11</v>
      </c>
      <c r="C28" s="36"/>
      <c r="D28" s="36"/>
      <c r="E28" s="36"/>
      <c r="F28" s="36"/>
      <c r="G28" s="93"/>
    </row>
    <row r="29" spans="1:7">
      <c r="A29" s="102"/>
      <c r="B29" s="36"/>
      <c r="C29" s="103"/>
      <c r="D29" s="36"/>
      <c r="E29" s="36"/>
      <c r="F29" s="36"/>
      <c r="G29" s="89"/>
    </row>
    <row r="32" spans="1:7">
      <c r="B32" s="90" t="s">
        <v>56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zoomScaleNormal="100" workbookViewId="0">
      <selection activeCell="A11" sqref="A11"/>
    </sheetView>
  </sheetViews>
  <sheetFormatPr defaultColWidth="13.28515625" defaultRowHeight="12.75"/>
  <cols>
    <col min="1" max="1" width="13.28515625" style="39"/>
    <col min="2" max="2" width="13.28515625" style="38"/>
    <col min="3" max="3" width="13.28515625" style="40"/>
    <col min="4" max="16384" width="13.28515625" style="38"/>
  </cols>
  <sheetData>
    <row r="1" spans="1:7">
      <c r="A1" s="122" t="s">
        <v>26</v>
      </c>
      <c r="B1" s="122"/>
      <c r="C1" s="122"/>
      <c r="D1" s="122"/>
      <c r="E1" s="122"/>
      <c r="F1" s="122"/>
      <c r="G1" s="122"/>
    </row>
    <row r="2" spans="1:7">
      <c r="A2" s="122" t="s">
        <v>27</v>
      </c>
      <c r="B2" s="122"/>
      <c r="C2" s="122"/>
      <c r="D2" s="122"/>
      <c r="E2" s="122"/>
      <c r="F2" s="122"/>
      <c r="G2" s="122"/>
    </row>
    <row r="4" spans="1:7" ht="18.75" customHeight="1">
      <c r="A4" s="39" t="s">
        <v>13</v>
      </c>
      <c r="B4" s="38" t="s">
        <v>32</v>
      </c>
      <c r="C4" s="40" t="s">
        <v>33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46</v>
      </c>
      <c r="F7" s="45"/>
      <c r="G7" s="44"/>
    </row>
    <row r="8" spans="1:7">
      <c r="A8" s="119" t="s">
        <v>0</v>
      </c>
      <c r="B8" s="120"/>
      <c r="C8" s="121"/>
      <c r="D8" s="46" t="s">
        <v>1</v>
      </c>
      <c r="E8" s="47"/>
      <c r="F8" s="48" t="s">
        <v>43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0.56499999999999995</v>
      </c>
      <c r="F9" s="51" t="s">
        <v>44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39990</v>
      </c>
      <c r="B11" s="54" t="s">
        <v>12</v>
      </c>
      <c r="C11" s="54"/>
      <c r="D11" s="59">
        <v>25</v>
      </c>
      <c r="E11" s="1">
        <f>E9*D11</f>
        <v>14.124999999999998</v>
      </c>
      <c r="F11" s="56">
        <v>0</v>
      </c>
      <c r="G11" s="57">
        <f>SUM(E11:F11)</f>
        <v>14.124999999999998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/>
      <c r="B17" s="54"/>
      <c r="C17" s="54"/>
      <c r="D17" s="59"/>
      <c r="E17" s="1"/>
      <c r="F17" s="56"/>
      <c r="G17" s="57"/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25</v>
      </c>
      <c r="E28" s="71">
        <f t="shared" si="0"/>
        <v>14.124999999999998</v>
      </c>
      <c r="F28" s="71">
        <f t="shared" si="0"/>
        <v>0</v>
      </c>
      <c r="G28" s="72">
        <f t="shared" si="0"/>
        <v>14.124999999999998</v>
      </c>
    </row>
    <row r="29" spans="1:7">
      <c r="A29" s="105"/>
      <c r="B29" s="106"/>
      <c r="C29" s="107"/>
      <c r="D29" s="106"/>
      <c r="E29" s="106"/>
      <c r="F29" s="106"/>
      <c r="G29" s="108"/>
    </row>
    <row r="30" spans="1:7">
      <c r="A30" s="109"/>
      <c r="B30" s="110" t="s">
        <v>10</v>
      </c>
      <c r="C30" s="111"/>
      <c r="D30" s="110"/>
      <c r="E30" s="110"/>
      <c r="F30" s="110"/>
      <c r="G30" s="112"/>
    </row>
    <row r="31" spans="1:7">
      <c r="A31" s="109"/>
      <c r="B31" s="110"/>
      <c r="C31" s="111"/>
      <c r="D31" s="110"/>
      <c r="E31" s="110"/>
      <c r="F31" s="110"/>
      <c r="G31" s="112"/>
    </row>
    <row r="32" spans="1:7">
      <c r="A32" s="113"/>
      <c r="B32" s="73" t="s">
        <v>11</v>
      </c>
      <c r="C32" s="73"/>
      <c r="D32" s="73"/>
      <c r="E32" s="73"/>
      <c r="F32" s="73"/>
      <c r="G32" s="114"/>
    </row>
    <row r="35" spans="1:6">
      <c r="A35" s="37"/>
      <c r="B35" s="90" t="s">
        <v>56</v>
      </c>
      <c r="C35" s="7"/>
      <c r="D35" s="7"/>
      <c r="E35" s="7"/>
      <c r="F35" s="9"/>
    </row>
    <row r="36" spans="1:6">
      <c r="A36" s="37"/>
      <c r="B36" s="91"/>
      <c r="C36" s="92"/>
      <c r="D36" s="92"/>
      <c r="E36" s="92"/>
      <c r="F36" s="93"/>
    </row>
    <row r="37" spans="1:6">
      <c r="A37" s="37"/>
      <c r="B37" s="95" t="s">
        <v>11</v>
      </c>
      <c r="C37" s="36"/>
      <c r="D37" s="36"/>
      <c r="E37" s="36"/>
      <c r="F37" s="89"/>
    </row>
    <row r="38" spans="1:6">
      <c r="A38" s="37"/>
      <c r="B38" s="94"/>
      <c r="C38" s="36"/>
      <c r="D38" s="36"/>
      <c r="E38" s="36"/>
      <c r="F38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A17" sqref="A17:G17"/>
    </sheetView>
  </sheetViews>
  <sheetFormatPr defaultColWidth="14.140625" defaultRowHeight="12.75"/>
  <cols>
    <col min="1" max="1" width="14.140625" style="37"/>
    <col min="2" max="2" width="14.140625" style="4"/>
    <col min="3" max="3" width="14.140625" style="5"/>
    <col min="4" max="16384" width="14.140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28</v>
      </c>
      <c r="C4" s="5" t="s">
        <v>34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47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39990</v>
      </c>
      <c r="B11" s="19" t="s">
        <v>12</v>
      </c>
      <c r="C11" s="19"/>
      <c r="D11" s="78">
        <v>18</v>
      </c>
      <c r="E11" s="21">
        <f>E9*D11</f>
        <v>10.169999999999998</v>
      </c>
      <c r="F11" s="76">
        <v>0</v>
      </c>
      <c r="G11" s="23">
        <f>SUM(E11:F11)</f>
        <v>10.169999999999998</v>
      </c>
    </row>
    <row r="12" spans="1:7">
      <c r="A12" s="18"/>
      <c r="B12" s="19"/>
      <c r="C12" s="19"/>
      <c r="D12" s="78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10.169999999999998</v>
      </c>
      <c r="F22" s="35">
        <f t="shared" si="0"/>
        <v>0</v>
      </c>
      <c r="G22" s="35">
        <f t="shared" si="0"/>
        <v>10.169999999999998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56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selection activeCell="J25" sqref="J25"/>
    </sheetView>
  </sheetViews>
  <sheetFormatPr defaultColWidth="13" defaultRowHeight="12.75"/>
  <cols>
    <col min="1" max="1" width="13" style="37"/>
    <col min="2" max="2" width="14.85546875" style="4" customWidth="1"/>
    <col min="3" max="3" width="13" style="5"/>
    <col min="4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40</v>
      </c>
      <c r="C4" s="5" t="s">
        <v>41</v>
      </c>
    </row>
    <row r="5" spans="1:7" ht="18.75" customHeight="1">
      <c r="A5" s="37" t="s">
        <v>14</v>
      </c>
      <c r="B5" s="4" t="s">
        <v>42</v>
      </c>
    </row>
    <row r="7" spans="1:7">
      <c r="A7" s="6"/>
      <c r="B7" s="7"/>
      <c r="C7" s="8"/>
      <c r="D7" s="9"/>
      <c r="E7" s="6" t="s">
        <v>48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39990</v>
      </c>
      <c r="B11" s="19" t="s">
        <v>12</v>
      </c>
      <c r="C11" s="19"/>
      <c r="D11" s="80">
        <v>8</v>
      </c>
      <c r="E11" s="21">
        <f>E9*D11</f>
        <v>4.5199999999999996</v>
      </c>
      <c r="F11" s="76"/>
      <c r="G11" s="23">
        <f>SUM(E11:F11)</f>
        <v>4.5199999999999996</v>
      </c>
    </row>
    <row r="12" spans="1:7">
      <c r="A12" s="77"/>
      <c r="B12" s="19"/>
      <c r="C12" s="19"/>
      <c r="D12" s="80"/>
      <c r="E12" s="21"/>
      <c r="F12" s="76"/>
      <c r="G12" s="23"/>
    </row>
    <row r="13" spans="1:7">
      <c r="A13" s="77"/>
      <c r="B13" s="19"/>
      <c r="C13" s="19"/>
      <c r="D13" s="80"/>
      <c r="E13" s="21"/>
      <c r="F13" s="76"/>
      <c r="G13" s="23"/>
    </row>
    <row r="14" spans="1:7">
      <c r="A14" s="18"/>
      <c r="B14" s="19" t="s">
        <v>60</v>
      </c>
      <c r="C14" s="81"/>
      <c r="D14" s="80">
        <v>8</v>
      </c>
      <c r="E14" s="21">
        <f>D14*E9</f>
        <v>4.5199999999999996</v>
      </c>
      <c r="F14" s="76"/>
      <c r="G14" s="23">
        <f t="shared" ref="G14" si="0">SUM(E14:F14)</f>
        <v>4.5199999999999996</v>
      </c>
    </row>
    <row r="15" spans="1:7">
      <c r="A15" s="18"/>
      <c r="B15" s="19"/>
      <c r="C15" s="81"/>
      <c r="D15" s="27"/>
      <c r="E15" s="21"/>
      <c r="F15" s="76"/>
      <c r="G15" s="23"/>
    </row>
    <row r="16" spans="1:7">
      <c r="A16" s="25"/>
      <c r="B16" s="26"/>
      <c r="C16" s="19"/>
      <c r="D16" s="80"/>
      <c r="E16" s="21"/>
      <c r="F16" s="76"/>
      <c r="G16" s="23"/>
    </row>
    <row r="17" spans="1:7">
      <c r="A17" s="77"/>
      <c r="B17" s="19"/>
      <c r="C17" s="19"/>
      <c r="D17" s="27"/>
      <c r="E17" s="21"/>
      <c r="F17" s="76"/>
      <c r="G17" s="23"/>
    </row>
    <row r="18" spans="1:7">
      <c r="A18" s="77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20"/>
      <c r="E19" s="21"/>
      <c r="F19" s="76"/>
      <c r="G19" s="23"/>
    </row>
    <row r="20" spans="1:7">
      <c r="A20" s="18"/>
      <c r="B20" s="81" t="str">
        <f>'Board mileage-master'!B13</f>
        <v>Please enter all other meetings attended</v>
      </c>
      <c r="C20" s="81"/>
      <c r="D20" s="20"/>
      <c r="E20" s="21"/>
      <c r="F20" s="76"/>
      <c r="G20" s="23"/>
    </row>
    <row r="21" spans="1:7">
      <c r="A21" s="18"/>
      <c r="B21" s="81" t="str">
        <f>'Board mileage-master'!B14</f>
        <v>and any travel related expenses incurred</v>
      </c>
      <c r="C21" s="81"/>
      <c r="D21" s="20"/>
      <c r="E21" s="21"/>
      <c r="F21" s="76"/>
      <c r="G21" s="23"/>
    </row>
    <row r="22" spans="1:7">
      <c r="A22" s="18"/>
      <c r="B22" s="81" t="str">
        <f>'Board mileage-master'!B15</f>
        <v>for which you request reimbursement.</v>
      </c>
      <c r="C22" s="81"/>
      <c r="D22" s="20"/>
      <c r="E22" s="21"/>
      <c r="F22" s="76"/>
      <c r="G22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16</v>
      </c>
      <c r="E25" s="35">
        <f>SUM(E10:E24)</f>
        <v>9.0399999999999991</v>
      </c>
      <c r="F25" s="35">
        <f>SUM(F10:F24)</f>
        <v>0</v>
      </c>
      <c r="G25" s="83">
        <f>SUM(G10:G24)</f>
        <v>9.0399999999999991</v>
      </c>
    </row>
    <row r="26" spans="1:7">
      <c r="A26" s="96"/>
      <c r="B26" s="97"/>
      <c r="C26" s="98"/>
      <c r="D26" s="97"/>
      <c r="E26" s="97"/>
      <c r="F26" s="97"/>
      <c r="G26" s="99"/>
    </row>
    <row r="27" spans="1:7">
      <c r="A27" s="100"/>
      <c r="B27" s="92" t="s">
        <v>10</v>
      </c>
      <c r="C27" s="101"/>
      <c r="D27" s="92"/>
      <c r="E27" s="92"/>
      <c r="F27" s="92"/>
      <c r="G27" s="93"/>
    </row>
    <row r="28" spans="1:7">
      <c r="A28" s="100"/>
      <c r="B28" s="92"/>
      <c r="C28" s="101"/>
      <c r="D28" s="92"/>
      <c r="E28" s="92"/>
      <c r="F28" s="92"/>
      <c r="G28" s="93"/>
    </row>
    <row r="29" spans="1:7">
      <c r="A29" s="102"/>
      <c r="B29" s="36" t="s">
        <v>11</v>
      </c>
      <c r="C29" s="36"/>
      <c r="D29" s="36"/>
      <c r="E29" s="36"/>
      <c r="F29" s="36"/>
      <c r="G29" s="89"/>
    </row>
    <row r="31" spans="1:7">
      <c r="B31" s="90" t="s">
        <v>56</v>
      </c>
      <c r="C31" s="7"/>
      <c r="D31" s="7"/>
      <c r="E31" s="7"/>
      <c r="F31" s="9"/>
    </row>
    <row r="32" spans="1:7">
      <c r="B32" s="91"/>
      <c r="C32" s="92"/>
      <c r="D32" s="92"/>
      <c r="E32" s="92"/>
      <c r="F32" s="93"/>
    </row>
    <row r="33" spans="2:6">
      <c r="B33" s="95" t="s">
        <v>11</v>
      </c>
      <c r="C33" s="36"/>
      <c r="D33" s="36"/>
      <c r="E33" s="36"/>
      <c r="F33" s="89"/>
    </row>
    <row r="34" spans="2:6">
      <c r="B34" s="94"/>
      <c r="C34" s="36"/>
      <c r="D34" s="36"/>
      <c r="E34" s="36"/>
      <c r="F34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J15" sqref="J15"/>
    </sheetView>
  </sheetViews>
  <sheetFormatPr defaultColWidth="13" defaultRowHeight="12.75"/>
  <cols>
    <col min="1" max="1" width="13" style="37"/>
    <col min="2" max="2" width="14.7109375" style="4" customWidth="1"/>
    <col min="3" max="3" width="13" style="5"/>
    <col min="4" max="5" width="13" style="4"/>
    <col min="6" max="6" width="17.85546875" style="4" customWidth="1"/>
    <col min="7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62</v>
      </c>
      <c r="C4" s="5" t="s">
        <v>63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49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39990</v>
      </c>
      <c r="B11" s="19" t="s">
        <v>12</v>
      </c>
      <c r="C11" s="19"/>
      <c r="D11" s="80">
        <f>16.51*2</f>
        <v>33.020000000000003</v>
      </c>
      <c r="E11" s="21">
        <f>E9*D11</f>
        <v>18.656300000000002</v>
      </c>
      <c r="F11" s="76">
        <v>0</v>
      </c>
      <c r="G11" s="23">
        <f>SUM(E11:F11)</f>
        <v>18.656300000000002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33.020000000000003</v>
      </c>
      <c r="E23" s="35">
        <f t="shared" si="0"/>
        <v>18.656300000000002</v>
      </c>
      <c r="F23" s="35">
        <f t="shared" si="0"/>
        <v>0</v>
      </c>
      <c r="G23" s="35">
        <f t="shared" si="0"/>
        <v>18.656300000000002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56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D16" sqref="D16"/>
    </sheetView>
  </sheetViews>
  <sheetFormatPr defaultColWidth="12.28515625" defaultRowHeight="12.75"/>
  <cols>
    <col min="1" max="1" width="12.28515625" style="37"/>
    <col min="2" max="2" width="12.28515625" style="4"/>
    <col min="3" max="3" width="12.28515625" style="5"/>
    <col min="4" max="5" width="12.28515625" style="4"/>
    <col min="6" max="6" width="15.140625" style="4" customWidth="1"/>
    <col min="7" max="16384" width="12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37</v>
      </c>
      <c r="C4" s="5" t="s">
        <v>38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50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39990</v>
      </c>
      <c r="B11" s="19" t="s">
        <v>12</v>
      </c>
      <c r="C11" s="19"/>
      <c r="D11" s="80">
        <f>12.53*2</f>
        <v>25.06</v>
      </c>
      <c r="E11" s="21">
        <f>E9*D11</f>
        <v>14.158899999999997</v>
      </c>
      <c r="F11" s="76">
        <v>0</v>
      </c>
      <c r="G11" s="23">
        <f>SUM(E11:F11)</f>
        <v>14.158899999999997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25.06</v>
      </c>
      <c r="E22" s="35">
        <f t="shared" si="0"/>
        <v>14.158899999999997</v>
      </c>
      <c r="F22" s="35">
        <f t="shared" si="0"/>
        <v>0</v>
      </c>
      <c r="G22" s="35">
        <f t="shared" si="0"/>
        <v>14.158899999999997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56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B29" sqref="B29"/>
    </sheetView>
  </sheetViews>
  <sheetFormatPr defaultColWidth="16.85546875" defaultRowHeight="12.75"/>
  <cols>
    <col min="1" max="1" width="16.85546875" style="37"/>
    <col min="2" max="2" width="16.85546875" style="4"/>
    <col min="3" max="3" width="16.85546875" style="5"/>
    <col min="4" max="4" width="9.7109375" style="4" customWidth="1"/>
    <col min="5" max="5" width="10.85546875" style="4" customWidth="1"/>
    <col min="6" max="6" width="16.85546875" style="4"/>
    <col min="7" max="7" width="14.140625" style="4" customWidth="1"/>
    <col min="8" max="16384" width="16.8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54</v>
      </c>
      <c r="C4" s="5" t="s">
        <v>55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48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39990</v>
      </c>
      <c r="B11" s="19" t="s">
        <v>12</v>
      </c>
      <c r="C11" s="19"/>
      <c r="D11" s="80">
        <v>25</v>
      </c>
      <c r="E11" s="21">
        <f>E9*D11</f>
        <v>14.124999999999998</v>
      </c>
      <c r="F11" s="76">
        <v>0</v>
      </c>
      <c r="G11" s="23">
        <f>SUM(E11:F11)</f>
        <v>14.124999999999998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14.124999999999998</v>
      </c>
      <c r="F22" s="35">
        <f>SUM(F10:F21)</f>
        <v>0</v>
      </c>
      <c r="G22" s="35">
        <f>SUM(G10:G21)</f>
        <v>14.124999999999998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56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2"/>
  <sheetViews>
    <sheetView topLeftCell="A4" workbookViewId="0">
      <selection activeCell="C16" sqref="C16:C17"/>
    </sheetView>
  </sheetViews>
  <sheetFormatPr defaultColWidth="11.5703125" defaultRowHeight="12.75"/>
  <cols>
    <col min="1" max="1" width="10.7109375" style="37" customWidth="1"/>
    <col min="2" max="2" width="14.7109375" style="4" customWidth="1"/>
    <col min="3" max="3" width="18.7109375" style="5" customWidth="1"/>
    <col min="4" max="4" width="8.28515625" style="4" customWidth="1"/>
    <col min="5" max="5" width="10.28515625" style="4" customWidth="1"/>
    <col min="6" max="6" width="16.28515625" style="4" customWidth="1"/>
    <col min="7" max="7" width="6.7109375" style="4" customWidth="1"/>
    <col min="8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58</v>
      </c>
      <c r="C4" s="38" t="s">
        <v>59</v>
      </c>
    </row>
    <row r="5" spans="1:7" ht="18.75" customHeight="1">
      <c r="A5" s="37" t="s">
        <v>14</v>
      </c>
      <c r="B5" s="4" t="s">
        <v>36</v>
      </c>
    </row>
    <row r="7" spans="1:7">
      <c r="A7" s="6"/>
      <c r="B7" s="7"/>
      <c r="C7" s="8"/>
      <c r="D7" s="9"/>
      <c r="E7" s="6" t="s">
        <v>46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39990</v>
      </c>
      <c r="B11" s="19" t="s">
        <v>12</v>
      </c>
      <c r="C11" s="19"/>
      <c r="D11" s="80">
        <f>8.54*2</f>
        <v>17.079999999999998</v>
      </c>
      <c r="E11" s="21">
        <f>E9*D11</f>
        <v>9.6501999999999981</v>
      </c>
      <c r="F11" s="76">
        <v>0</v>
      </c>
      <c r="G11" s="23">
        <f>SUM(E11:F11)</f>
        <v>9.6501999999999981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25"/>
      <c r="B17" s="19"/>
      <c r="C17" s="19"/>
      <c r="D17" s="8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82">
        <f>SUM(D10:D21)</f>
        <v>17.079999999999998</v>
      </c>
      <c r="E22" s="35">
        <f>SUM(E10:E21)</f>
        <v>9.6501999999999981</v>
      </c>
      <c r="F22" s="35">
        <f>SUM(F10:F21)</f>
        <v>0</v>
      </c>
      <c r="G22" s="35">
        <f>SUM(G10:G21)</f>
        <v>9.6501999999999981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2"/>
      <c r="B26" s="36" t="s">
        <v>11</v>
      </c>
      <c r="C26" s="36"/>
      <c r="D26" s="36"/>
      <c r="E26" s="36"/>
      <c r="F26" s="36"/>
      <c r="G26" s="89"/>
    </row>
    <row r="29" spans="1:7">
      <c r="B29" s="90" t="s">
        <v>56</v>
      </c>
      <c r="C29" s="7"/>
      <c r="D29" s="7"/>
      <c r="E29" s="7"/>
      <c r="F29" s="9"/>
    </row>
    <row r="30" spans="1:7">
      <c r="B30" s="91"/>
      <c r="C30" s="92"/>
      <c r="D30" s="92"/>
      <c r="E30" s="92"/>
      <c r="F30" s="93"/>
    </row>
    <row r="31" spans="1:7">
      <c r="B31" s="95" t="s">
        <v>11</v>
      </c>
      <c r="C31" s="36"/>
      <c r="D31" s="36"/>
      <c r="E31" s="36"/>
      <c r="F31" s="89"/>
    </row>
    <row r="32" spans="1:7">
      <c r="B32" s="94"/>
      <c r="C32" s="36"/>
      <c r="D32" s="36"/>
      <c r="E32" s="36"/>
      <c r="F32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A22" sqref="A22"/>
    </sheetView>
  </sheetViews>
  <sheetFormatPr defaultColWidth="11.5703125" defaultRowHeight="12.75"/>
  <cols>
    <col min="1" max="1" width="12" style="37" customWidth="1"/>
    <col min="2" max="2" width="14.7109375" style="4" customWidth="1"/>
    <col min="3" max="3" width="18.7109375" style="5" customWidth="1"/>
    <col min="4" max="4" width="7.7109375" style="4" customWidth="1"/>
    <col min="5" max="5" width="9.140625" style="4" customWidth="1"/>
    <col min="6" max="10" width="17.5703125" style="4" customWidth="1"/>
    <col min="11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30</v>
      </c>
      <c r="C4" s="5" t="s">
        <v>39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51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39990</v>
      </c>
      <c r="B11" s="19" t="s">
        <v>12</v>
      </c>
      <c r="C11" s="19"/>
      <c r="D11" s="80">
        <f>24.36*2</f>
        <v>48.72</v>
      </c>
      <c r="E11" s="21">
        <f>E9*D11</f>
        <v>27.526799999999998</v>
      </c>
      <c r="F11" s="76">
        <v>0</v>
      </c>
      <c r="G11" s="23">
        <f>SUM(E11:F11)</f>
        <v>27.526799999999998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">
        <v>18</v>
      </c>
      <c r="C13" s="19"/>
      <c r="D13" s="20"/>
      <c r="E13" s="21"/>
      <c r="F13" s="76"/>
      <c r="G13" s="23"/>
    </row>
    <row r="14" spans="1:7">
      <c r="A14" s="18"/>
      <c r="B14" s="19" t="s">
        <v>16</v>
      </c>
      <c r="C14" s="19"/>
      <c r="D14" s="20"/>
      <c r="E14" s="21"/>
      <c r="F14" s="76"/>
      <c r="G14" s="23"/>
    </row>
    <row r="15" spans="1:7">
      <c r="A15" s="18"/>
      <c r="B15" s="19" t="s">
        <v>17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80"/>
      <c r="E19" s="21"/>
      <c r="F19" s="76"/>
      <c r="G19" s="23"/>
    </row>
    <row r="20" spans="1:7">
      <c r="A20" s="25"/>
      <c r="B20" s="19"/>
      <c r="C20" s="19"/>
      <c r="D20" s="80"/>
      <c r="E20" s="21"/>
      <c r="F20" s="76"/>
      <c r="G20" s="23"/>
    </row>
    <row r="21" spans="1:7">
      <c r="A21" s="25"/>
      <c r="B21" s="26"/>
      <c r="C21" s="19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48.72</v>
      </c>
      <c r="E25" s="35">
        <f>SUM(E10:E24)</f>
        <v>27.526799999999998</v>
      </c>
      <c r="F25" s="35">
        <f>SUM(F10:F24)</f>
        <v>0</v>
      </c>
      <c r="G25" s="35">
        <f>SUM(G10:G24)</f>
        <v>27.526799999999998</v>
      </c>
    </row>
    <row r="26" spans="1:7">
      <c r="A26" s="96"/>
      <c r="B26" s="97"/>
      <c r="C26" s="98"/>
      <c r="D26" s="97"/>
      <c r="E26" s="97"/>
      <c r="F26" s="97"/>
      <c r="G26" s="99"/>
    </row>
    <row r="27" spans="1:7">
      <c r="A27" s="100"/>
      <c r="B27" s="92" t="s">
        <v>10</v>
      </c>
      <c r="C27" s="101"/>
      <c r="D27" s="92"/>
      <c r="E27" s="92"/>
      <c r="F27" s="92"/>
      <c r="G27" s="93"/>
    </row>
    <row r="28" spans="1:7">
      <c r="A28" s="100"/>
      <c r="B28" s="92"/>
      <c r="C28" s="101"/>
      <c r="D28" s="92"/>
      <c r="E28" s="92"/>
      <c r="F28" s="92"/>
      <c r="G28" s="93"/>
    </row>
    <row r="29" spans="1:7">
      <c r="A29" s="100"/>
      <c r="B29" s="92" t="s">
        <v>11</v>
      </c>
      <c r="C29" s="36"/>
      <c r="D29" s="36"/>
      <c r="E29" s="36"/>
      <c r="F29" s="36"/>
      <c r="G29" s="93"/>
    </row>
    <row r="30" spans="1:7">
      <c r="A30" s="102"/>
      <c r="B30" s="36"/>
      <c r="C30" s="103"/>
      <c r="D30" s="36"/>
      <c r="E30" s="36"/>
      <c r="F30" s="36"/>
      <c r="G30" s="89"/>
    </row>
    <row r="32" spans="1:7">
      <c r="B32" s="90" t="s">
        <v>56</v>
      </c>
      <c r="C32" s="7"/>
      <c r="D32" s="7"/>
      <c r="E32" s="7"/>
      <c r="F32" s="9"/>
    </row>
    <row r="33" spans="2:6">
      <c r="B33" s="91"/>
      <c r="C33" s="92"/>
      <c r="D33" s="92"/>
      <c r="E33" s="92"/>
      <c r="F33" s="93"/>
    </row>
    <row r="34" spans="2:6">
      <c r="B34" s="95" t="s">
        <v>11</v>
      </c>
      <c r="C34" s="36"/>
      <c r="D34" s="36"/>
      <c r="E34" s="36"/>
      <c r="F34" s="89"/>
    </row>
    <row r="35" spans="2:6">
      <c r="B35" s="94"/>
      <c r="C35" s="36"/>
      <c r="D35" s="36"/>
      <c r="E35" s="36"/>
      <c r="F35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  <ignoredErrors>
    <ignoredError sqref="C16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L33" sqref="L33"/>
    </sheetView>
  </sheetViews>
  <sheetFormatPr defaultColWidth="11.7109375" defaultRowHeight="12.75"/>
  <cols>
    <col min="1" max="1" width="11.7109375" style="37"/>
    <col min="2" max="2" width="15.28515625" style="4" customWidth="1"/>
    <col min="3" max="3" width="14.140625" style="5" customWidth="1"/>
    <col min="4" max="5" width="11.7109375" style="4"/>
    <col min="6" max="6" width="16.5703125" style="4" customWidth="1"/>
    <col min="7" max="16384" width="11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57</v>
      </c>
      <c r="C4" s="5" t="s">
        <v>61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39990</v>
      </c>
      <c r="B11" s="19" t="s">
        <v>12</v>
      </c>
      <c r="C11" s="19"/>
      <c r="D11" s="85">
        <f>26.36*2</f>
        <v>52.72</v>
      </c>
      <c r="E11" s="21">
        <f>E9*D11</f>
        <v>29.786799999999996</v>
      </c>
      <c r="F11" s="76">
        <v>0</v>
      </c>
      <c r="G11" s="23">
        <f>SUM(E11:F11)</f>
        <v>29.786799999999996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52.72</v>
      </c>
      <c r="E23" s="35">
        <f>SUM(E10:E22)</f>
        <v>29.786799999999996</v>
      </c>
      <c r="F23" s="35">
        <f>SUM(F10:F22)</f>
        <v>0</v>
      </c>
      <c r="G23" s="35">
        <f>SUM(G10:G22)</f>
        <v>29.786799999999996</v>
      </c>
    </row>
    <row r="24" spans="1:7">
      <c r="A24" s="96"/>
      <c r="B24" s="97"/>
      <c r="C24" s="98"/>
      <c r="D24" s="97"/>
      <c r="E24" s="97"/>
      <c r="F24" s="97"/>
      <c r="G24" s="99"/>
    </row>
    <row r="25" spans="1:7">
      <c r="A25" s="100"/>
      <c r="B25" s="92" t="s">
        <v>10</v>
      </c>
      <c r="C25" s="101"/>
      <c r="D25" s="92"/>
      <c r="E25" s="92"/>
      <c r="F25" s="92"/>
      <c r="G25" s="93"/>
    </row>
    <row r="26" spans="1:7">
      <c r="A26" s="100"/>
      <c r="B26" s="92"/>
      <c r="C26" s="101"/>
      <c r="D26" s="92"/>
      <c r="E26" s="92"/>
      <c r="F26" s="92"/>
      <c r="G26" s="93"/>
    </row>
    <row r="27" spans="1:7">
      <c r="A27" s="102"/>
      <c r="B27" s="36" t="s">
        <v>11</v>
      </c>
      <c r="C27" s="36"/>
      <c r="D27" s="36"/>
      <c r="E27" s="36"/>
      <c r="F27" s="36"/>
      <c r="G27" s="89"/>
    </row>
    <row r="30" spans="1:7">
      <c r="B30" s="90" t="s">
        <v>56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3"/>
  <sheetViews>
    <sheetView tabSelected="1" topLeftCell="A4" workbookViewId="0">
      <selection activeCell="B20" sqref="B20"/>
    </sheetView>
  </sheetViews>
  <sheetFormatPr defaultColWidth="11.28515625" defaultRowHeight="12.75"/>
  <cols>
    <col min="1" max="1" width="11.28515625" style="37"/>
    <col min="2" max="2" width="15.85546875" style="4" customWidth="1"/>
    <col min="3" max="3" width="17" style="5" customWidth="1"/>
    <col min="4" max="5" width="11.28515625" style="4"/>
    <col min="6" max="6" width="16.7109375" style="4" customWidth="1"/>
    <col min="7" max="16384" width="11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29</v>
      </c>
      <c r="C4" s="5" t="s">
        <v>35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49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39990</v>
      </c>
      <c r="B11" s="19" t="s">
        <v>12</v>
      </c>
      <c r="C11" s="19"/>
      <c r="D11" s="86">
        <v>38</v>
      </c>
      <c r="E11" s="21">
        <f>E9*D11</f>
        <v>21.47</v>
      </c>
      <c r="F11" s="76">
        <v>0</v>
      </c>
      <c r="G11" s="23">
        <f>SUM(E11:F11)</f>
        <v>21.47</v>
      </c>
    </row>
    <row r="12" spans="1:7">
      <c r="A12" s="18"/>
      <c r="B12" s="19"/>
      <c r="C12" s="19"/>
      <c r="D12" s="20"/>
      <c r="E12" s="21"/>
      <c r="F12" s="76"/>
      <c r="G12" s="23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>
        <v>39960</v>
      </c>
      <c r="B17" s="19" t="s">
        <v>64</v>
      </c>
      <c r="C17" s="19"/>
      <c r="D17" s="86">
        <v>52</v>
      </c>
      <c r="E17" s="21">
        <f>D17*E9</f>
        <v>29.379999999999995</v>
      </c>
      <c r="F17" s="76"/>
      <c r="G17" s="23">
        <f>E17</f>
        <v>29.379999999999995</v>
      </c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90</v>
      </c>
      <c r="E22" s="35">
        <f>SUM(E10:E21)</f>
        <v>50.849999999999994</v>
      </c>
      <c r="F22" s="35">
        <f>SUM(F10:F21)</f>
        <v>0</v>
      </c>
      <c r="G22" s="83">
        <f>SUM(G10:G21)</f>
        <v>50.849999999999994</v>
      </c>
    </row>
    <row r="23" spans="1:7">
      <c r="A23" s="96"/>
      <c r="B23" s="97"/>
      <c r="C23" s="98"/>
      <c r="D23" s="97"/>
      <c r="E23" s="97"/>
      <c r="F23" s="97"/>
      <c r="G23" s="99"/>
    </row>
    <row r="24" spans="1:7">
      <c r="A24" s="100"/>
      <c r="B24" s="92" t="s">
        <v>10</v>
      </c>
      <c r="C24" s="101"/>
      <c r="D24" s="92"/>
      <c r="E24" s="92"/>
      <c r="F24" s="92"/>
      <c r="G24" s="93"/>
    </row>
    <row r="25" spans="1:7">
      <c r="A25" s="100"/>
      <c r="B25" s="92"/>
      <c r="C25" s="101"/>
      <c r="D25" s="92"/>
      <c r="E25" s="92"/>
      <c r="F25" s="92"/>
      <c r="G25" s="93"/>
    </row>
    <row r="26" spans="1:7">
      <c r="A26" s="100"/>
      <c r="B26" s="92" t="s">
        <v>11</v>
      </c>
      <c r="C26" s="36"/>
      <c r="D26" s="36"/>
      <c r="E26" s="36"/>
      <c r="F26" s="36"/>
      <c r="G26" s="93"/>
    </row>
    <row r="27" spans="1:7">
      <c r="A27" s="102"/>
      <c r="B27" s="36"/>
      <c r="C27" s="103"/>
      <c r="D27" s="36"/>
      <c r="E27" s="36"/>
      <c r="F27" s="36"/>
      <c r="G27" s="89"/>
    </row>
    <row r="30" spans="1:7">
      <c r="B30" s="90" t="s">
        <v>56</v>
      </c>
      <c r="C30" s="7"/>
      <c r="D30" s="7"/>
      <c r="E30" s="7"/>
      <c r="F30" s="9"/>
    </row>
    <row r="31" spans="1:7">
      <c r="B31" s="91"/>
      <c r="C31" s="92"/>
      <c r="D31" s="92"/>
      <c r="E31" s="92"/>
      <c r="F31" s="93"/>
    </row>
    <row r="32" spans="1:7">
      <c r="B32" s="95" t="s">
        <v>11</v>
      </c>
      <c r="C32" s="36"/>
      <c r="D32" s="36"/>
      <c r="E32" s="36"/>
      <c r="F32" s="89"/>
    </row>
    <row r="33" spans="2:6">
      <c r="B33" s="94"/>
      <c r="C33" s="36"/>
      <c r="D33" s="36"/>
      <c r="E33" s="36"/>
      <c r="F33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1"/>
  <sheetViews>
    <sheetView topLeftCell="A4" workbookViewId="0">
      <selection activeCell="I26" sqref="I26"/>
    </sheetView>
  </sheetViews>
  <sheetFormatPr defaultColWidth="13.7109375" defaultRowHeight="12.75"/>
  <cols>
    <col min="1" max="1" width="13.7109375" style="37"/>
    <col min="2" max="2" width="13.7109375" style="4"/>
    <col min="3" max="3" width="13.7109375" style="5"/>
    <col min="4" max="4" width="9.28515625" style="4" customWidth="1"/>
    <col min="5" max="5" width="10.140625" style="4" customWidth="1"/>
    <col min="6" max="6" width="16.28515625" style="4" customWidth="1"/>
    <col min="7" max="16384" width="13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52</v>
      </c>
    </row>
    <row r="5" spans="1:7" ht="18.75" customHeight="1">
      <c r="A5" s="37" t="s">
        <v>14</v>
      </c>
      <c r="B5" s="4" t="s">
        <v>20</v>
      </c>
      <c r="D5" s="4" t="s">
        <v>53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43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0.56499999999999995</v>
      </c>
      <c r="F9" s="16" t="s">
        <v>44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f>'Board mileage-master'!A11</f>
        <v>39990</v>
      </c>
      <c r="B11" s="19" t="s">
        <v>12</v>
      </c>
      <c r="C11" s="19"/>
      <c r="D11" s="80">
        <f>14.23*2</f>
        <v>28.46</v>
      </c>
      <c r="E11" s="21">
        <f>D11*E9</f>
        <v>16.079899999999999</v>
      </c>
      <c r="F11" s="76">
        <v>0</v>
      </c>
      <c r="G11" s="23">
        <f>SUM(E11:F11)</f>
        <v>16.079899999999999</v>
      </c>
    </row>
    <row r="12" spans="1:7">
      <c r="A12" s="87"/>
      <c r="B12" s="19"/>
      <c r="C12" s="19"/>
      <c r="D12" s="20"/>
      <c r="E12" s="21"/>
      <c r="F12" s="76"/>
      <c r="G12" s="23"/>
    </row>
    <row r="13" spans="1:7">
      <c r="A13" s="87"/>
      <c r="B13" s="19"/>
      <c r="C13" s="19"/>
      <c r="D13" s="20"/>
      <c r="E13" s="21"/>
      <c r="F13" s="76"/>
      <c r="G13" s="23"/>
    </row>
    <row r="14" spans="1:7">
      <c r="A14" s="87"/>
      <c r="B14" s="19"/>
      <c r="C14" s="19"/>
      <c r="D14" s="20"/>
      <c r="E14" s="21"/>
      <c r="F14" s="76"/>
      <c r="G14" s="23"/>
    </row>
    <row r="15" spans="1:7">
      <c r="A15" s="87"/>
      <c r="B15" s="19"/>
      <c r="C15" s="19"/>
      <c r="D15" s="20"/>
      <c r="E15" s="21"/>
      <c r="F15" s="76"/>
      <c r="G15" s="23"/>
    </row>
    <row r="16" spans="1:7">
      <c r="A16" s="87"/>
      <c r="B16" s="19"/>
      <c r="C16" s="19"/>
      <c r="D16" s="20"/>
      <c r="E16" s="21"/>
      <c r="F16" s="76"/>
      <c r="G16" s="23"/>
    </row>
    <row r="17" spans="1:7">
      <c r="A17" s="87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28.46</v>
      </c>
      <c r="E20" s="35">
        <f t="shared" si="0"/>
        <v>16.079899999999999</v>
      </c>
      <c r="F20" s="35">
        <f t="shared" si="0"/>
        <v>0</v>
      </c>
      <c r="G20" s="35">
        <f t="shared" si="0"/>
        <v>16.079899999999999</v>
      </c>
    </row>
    <row r="21" spans="1:7">
      <c r="A21" s="96"/>
      <c r="B21" s="97"/>
      <c r="C21" s="98"/>
      <c r="D21" s="97"/>
      <c r="E21" s="97"/>
      <c r="F21" s="97"/>
      <c r="G21" s="99"/>
    </row>
    <row r="22" spans="1:7">
      <c r="A22" s="100"/>
      <c r="B22" s="92" t="s">
        <v>10</v>
      </c>
      <c r="C22" s="101"/>
      <c r="D22" s="92"/>
      <c r="E22" s="92"/>
      <c r="F22" s="92"/>
      <c r="G22" s="93"/>
    </row>
    <row r="23" spans="1:7">
      <c r="A23" s="100"/>
      <c r="B23" s="92"/>
      <c r="C23" s="101"/>
      <c r="D23" s="92"/>
      <c r="E23" s="92"/>
      <c r="F23" s="92"/>
      <c r="G23" s="93"/>
    </row>
    <row r="24" spans="1:7">
      <c r="A24" s="100"/>
      <c r="B24" s="92" t="s">
        <v>11</v>
      </c>
      <c r="C24" s="36"/>
      <c r="D24" s="36"/>
      <c r="E24" s="36"/>
      <c r="F24" s="36"/>
      <c r="G24" s="93"/>
    </row>
    <row r="25" spans="1:7">
      <c r="A25" s="102"/>
      <c r="B25" s="36"/>
      <c r="C25" s="103"/>
      <c r="D25" s="36"/>
      <c r="E25" s="36"/>
      <c r="F25" s="36"/>
      <c r="G25" s="89"/>
    </row>
    <row r="28" spans="1:7">
      <c r="B28" s="90" t="s">
        <v>56</v>
      </c>
      <c r="C28" s="7"/>
      <c r="D28" s="7"/>
      <c r="E28" s="7"/>
      <c r="F28" s="9"/>
    </row>
    <row r="29" spans="1:7">
      <c r="B29" s="91"/>
      <c r="C29" s="92"/>
      <c r="D29" s="92"/>
      <c r="E29" s="92"/>
      <c r="F29" s="93"/>
    </row>
    <row r="30" spans="1:7">
      <c r="B30" s="95" t="s">
        <v>11</v>
      </c>
      <c r="C30" s="36"/>
      <c r="D30" s="36"/>
      <c r="E30" s="36"/>
      <c r="F30" s="89"/>
    </row>
    <row r="31" spans="1:7">
      <c r="B31" s="94"/>
      <c r="C31" s="36"/>
      <c r="D31" s="36"/>
      <c r="E31" s="36"/>
      <c r="F31" s="8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Erie County Technical School</cp:lastModifiedBy>
  <cp:lastPrinted>2013-05-24T19:02:57Z</cp:lastPrinted>
  <dcterms:created xsi:type="dcterms:W3CDTF">1997-07-25T20:25:37Z</dcterms:created>
  <dcterms:modified xsi:type="dcterms:W3CDTF">2013-05-24T19:02:58Z</dcterms:modified>
</cp:coreProperties>
</file>