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168" yWindow="48" windowWidth="11052" windowHeight="6900"/>
  </bookViews>
  <sheets>
    <sheet name="TREASURER" sheetId="1" r:id="rId1"/>
  </sheets>
  <definedNames>
    <definedName name="_xlnm.Print_Area" localSheetId="0">TREASURER!$A$2:$B$124</definedName>
    <definedName name="_xlnm.Print_Titles" localSheetId="0">TREASURER!$3:$4</definedName>
  </definedNames>
  <calcPr calcId="125725"/>
</workbook>
</file>

<file path=xl/calcChain.xml><?xml version="1.0" encoding="utf-8"?>
<calcChain xmlns="http://schemas.openxmlformats.org/spreadsheetml/2006/main">
  <c r="B89" i="1"/>
  <c r="B93"/>
  <c r="B88"/>
  <c r="B16"/>
  <c r="B14"/>
  <c r="B10"/>
  <c r="B9"/>
  <c r="B109"/>
  <c r="B70"/>
  <c r="B47"/>
  <c r="B37"/>
  <c r="B115"/>
  <c r="B74"/>
  <c r="B105"/>
  <c r="B62"/>
  <c r="B81"/>
  <c r="B57"/>
  <c r="B32" l="1"/>
  <c r="B38" s="1"/>
  <c r="B111"/>
  <c r="B76"/>
  <c r="B91"/>
  <c r="B95" s="1"/>
  <c r="B18"/>
  <c r="B12"/>
  <c r="B19" l="1"/>
</calcChain>
</file>

<file path=xl/sharedStrings.xml><?xml version="1.0" encoding="utf-8"?>
<sst xmlns="http://schemas.openxmlformats.org/spreadsheetml/2006/main" count="92" uniqueCount="79">
  <si>
    <t xml:space="preserve"> </t>
  </si>
  <si>
    <t>Respectfully submitted</t>
  </si>
  <si>
    <t>AVTS Operating Committee</t>
  </si>
  <si>
    <t>Prepared by: Paul Fritz, Business Manager</t>
  </si>
  <si>
    <t>Beginning Cash Balance - PNC</t>
  </si>
  <si>
    <t>Receipts Deposited</t>
  </si>
  <si>
    <t>Tfr from other accounts</t>
  </si>
  <si>
    <t>Total Receipts</t>
  </si>
  <si>
    <t>Less: Disbursements</t>
  </si>
  <si>
    <t>Tfr to other accounts</t>
  </si>
  <si>
    <t>Ending Cash Balance - PNC</t>
  </si>
  <si>
    <t>Beginning Cash Balance - PSLAF</t>
  </si>
  <si>
    <t>Plus: Receipts</t>
  </si>
  <si>
    <t>Check Disbursements</t>
  </si>
  <si>
    <t>Ending Cash Balance - PSDLAF</t>
  </si>
  <si>
    <t>Retirement Subsidy direct deposit</t>
  </si>
  <si>
    <t>Vocational Ed Subsidy direct deposit</t>
  </si>
  <si>
    <t>School Lunch direct deposit</t>
  </si>
  <si>
    <t>Interest posted</t>
  </si>
  <si>
    <t>Plus Receipts</t>
  </si>
  <si>
    <t>Transfers from General Fund</t>
  </si>
  <si>
    <t>Social Security Subsidy direct deposit</t>
  </si>
  <si>
    <t>Less Checks issued</t>
  </si>
  <si>
    <t>Total disbursements</t>
  </si>
  <si>
    <t>Transfer to PNC-depository</t>
  </si>
  <si>
    <t>Transfer from PNC-depository</t>
  </si>
  <si>
    <t>Beginning balance -PLGIT, PLGIT/Plus</t>
  </si>
  <si>
    <t>Beginning Cash and Investments Balance- PSDLAF</t>
  </si>
  <si>
    <t>Ending Cash and Investments Balance - PSDLAF</t>
  </si>
  <si>
    <t>Treasurer's Report</t>
  </si>
  <si>
    <t>Federal/State program grant direct deposit</t>
  </si>
  <si>
    <t>PSDLAF interest/fees posted</t>
  </si>
  <si>
    <t xml:space="preserve">     PSDLAF liquid account</t>
  </si>
  <si>
    <t>Credit card receipts</t>
  </si>
  <si>
    <t>Transfers from Other Funds</t>
  </si>
  <si>
    <t>Less disbursements-checks/fees</t>
  </si>
  <si>
    <t xml:space="preserve">     PSDMAX account</t>
  </si>
  <si>
    <t>John E. Ogden,  Treasurer</t>
  </si>
  <si>
    <t>Less disbursements</t>
  </si>
  <si>
    <t>TFR to other accounts/funds</t>
  </si>
  <si>
    <t xml:space="preserve">                            Less: Transfers to General Fund</t>
  </si>
  <si>
    <t>Erie County Technical School</t>
  </si>
  <si>
    <t>Payroll, VISA and ACH payments out</t>
  </si>
  <si>
    <t>Less transfers to Other Funds, fees</t>
  </si>
  <si>
    <t>Wire/ACH payments-taxes/fees</t>
  </si>
  <si>
    <t>Transfers from  PNC-Erie</t>
  </si>
  <si>
    <t>ACH transfers to PSDLAF/PLGIT</t>
  </si>
  <si>
    <t>Ending balance- PLGIT, PLGIT/Plus/CD's</t>
  </si>
  <si>
    <t>PLGIT dividends/interest/fees</t>
  </si>
  <si>
    <t>PLGIT</t>
  </si>
  <si>
    <t>PLGIT/Plus</t>
  </si>
  <si>
    <t>PSDLAF</t>
  </si>
  <si>
    <t>PSDMAX</t>
  </si>
  <si>
    <t xml:space="preserve">     Total Receipts</t>
  </si>
  <si>
    <t xml:space="preserve">     Total Disbursements</t>
  </si>
  <si>
    <t xml:space="preserve"> General Fund - PNC - Depository Account -</t>
  </si>
  <si>
    <t xml:space="preserve">General Fund - PSDLAF/PSDMAX/Investments  </t>
  </si>
  <si>
    <t xml:space="preserve">General Fund - PLGIT </t>
  </si>
  <si>
    <t xml:space="preserve">Food Service Fund - PNC </t>
  </si>
  <si>
    <t>Interest/bank fees posted</t>
  </si>
  <si>
    <t>Student Activity Fund - PNC   (For Information)</t>
  </si>
  <si>
    <t>Investments</t>
  </si>
  <si>
    <t>Checks returned-credit fees</t>
  </si>
  <si>
    <t>SkillsUSA</t>
  </si>
  <si>
    <t>NTHS</t>
  </si>
  <si>
    <t>Capital Projects Fund - PSDLAF</t>
  </si>
  <si>
    <t>PSDLAF- CD pool-7/13/10-7/13/11 - .65%</t>
  </si>
  <si>
    <t>PSDLAF-CD-State Bank India 11/2/10-9/30/11- .35%</t>
  </si>
  <si>
    <t>PSDLAF-CD-Tennessee Bank 11/2/10-11/2/11- .55%</t>
  </si>
  <si>
    <t>Lunch Sales and Receipts</t>
  </si>
  <si>
    <t>PSDLAF -CD</t>
  </si>
  <si>
    <t>SkillsUSA-Receipts</t>
  </si>
  <si>
    <t>NTHS-Receipts</t>
  </si>
  <si>
    <t>Less SkillsUSA-disbursements-checks/fees</t>
  </si>
  <si>
    <t>Less NTHS-disbursements-checks/fees</t>
  </si>
  <si>
    <t>PSDLAF-CD-One West Bank- 4/1/11-9/28/11 - .35%</t>
  </si>
  <si>
    <t>PSDLAF-CD-GBC  Bank- 11/2/10-6/15/11- .20%</t>
  </si>
  <si>
    <t>SkillsUSA-Transfer from General Fund</t>
  </si>
  <si>
    <t>May 2011- Summary</t>
  </si>
</sst>
</file>

<file path=xl/styles.xml><?xml version="1.0" encoding="utf-8"?>
<styleSheet xmlns="http://schemas.openxmlformats.org/spreadsheetml/2006/main">
  <fonts count="5">
    <font>
      <sz val="10"/>
      <name val="Geneva"/>
    </font>
    <font>
      <b/>
      <sz val="10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4" fontId="2" fillId="2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right"/>
    </xf>
    <xf numFmtId="4" fontId="2" fillId="2" borderId="0" xfId="0" applyNumberFormat="1" applyFont="1" applyFill="1" applyBorder="1"/>
    <xf numFmtId="0" fontId="2" fillId="0" borderId="0" xfId="0" applyFont="1" applyFill="1" applyBorder="1" applyAlignment="1">
      <alignment horizontal="left"/>
    </xf>
    <xf numFmtId="4" fontId="2" fillId="2" borderId="1" xfId="0" applyNumberFormat="1" applyFont="1" applyFill="1" applyBorder="1"/>
    <xf numFmtId="0" fontId="2" fillId="0" borderId="0" xfId="0" applyFont="1" applyFill="1" applyBorder="1" applyAlignment="1">
      <alignment horizontal="right"/>
    </xf>
    <xf numFmtId="4" fontId="2" fillId="2" borderId="2" xfId="0" applyNumberFormat="1" applyFont="1" applyFill="1" applyBorder="1"/>
    <xf numFmtId="4" fontId="2" fillId="0" borderId="0" xfId="0" applyNumberFormat="1" applyFont="1" applyFill="1" applyBorder="1"/>
    <xf numFmtId="0" fontId="1" fillId="3" borderId="1" xfId="0" applyFont="1" applyFill="1" applyBorder="1" applyAlignment="1">
      <alignment horizontal="left"/>
    </xf>
    <xf numFmtId="4" fontId="2" fillId="3" borderId="0" xfId="0" applyNumberFormat="1" applyFont="1" applyFill="1" applyBorder="1"/>
    <xf numFmtId="4" fontId="2" fillId="3" borderId="2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1" fillId="2" borderId="1" xfId="0" applyFont="1" applyFill="1" applyBorder="1"/>
    <xf numFmtId="4" fontId="1" fillId="2" borderId="0" xfId="0" applyNumberFormat="1" applyFont="1" applyFill="1" applyBorder="1"/>
    <xf numFmtId="0" fontId="1" fillId="0" borderId="0" xfId="0" applyFont="1" applyFill="1" applyBorder="1"/>
    <xf numFmtId="0" fontId="1" fillId="3" borderId="1" xfId="0" applyFont="1" applyFill="1" applyBorder="1"/>
    <xf numFmtId="4" fontId="2" fillId="3" borderId="1" xfId="0" applyNumberFormat="1" applyFont="1" applyFill="1" applyBorder="1"/>
    <xf numFmtId="4" fontId="2" fillId="3" borderId="0" xfId="0" applyNumberFormat="1" applyFont="1" applyFill="1" applyBorder="1" applyAlignment="1">
      <alignment horizontal="center"/>
    </xf>
    <xf numFmtId="0" fontId="2" fillId="4" borderId="0" xfId="0" applyFont="1" applyFill="1" applyBorder="1"/>
    <xf numFmtId="4" fontId="2" fillId="4" borderId="0" xfId="0" applyNumberFormat="1" applyFont="1" applyFill="1" applyBorder="1"/>
    <xf numFmtId="4" fontId="2" fillId="3" borderId="3" xfId="0" applyNumberFormat="1" applyFont="1" applyFill="1" applyBorder="1"/>
    <xf numFmtId="4" fontId="3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4" fontId="4" fillId="3" borderId="4" xfId="0" applyNumberFormat="1" applyFont="1" applyFill="1" applyBorder="1"/>
    <xf numFmtId="4" fontId="4" fillId="3" borderId="5" xfId="0" applyNumberFormat="1" applyFont="1" applyFill="1" applyBorder="1"/>
    <xf numFmtId="4" fontId="4" fillId="3" borderId="3" xfId="0" applyNumberFormat="1" applyFont="1" applyFill="1" applyBorder="1"/>
    <xf numFmtId="0" fontId="4" fillId="0" borderId="0" xfId="0" applyFont="1" applyFill="1" applyBorder="1"/>
    <xf numFmtId="4" fontId="4" fillId="2" borderId="4" xfId="0" applyNumberFormat="1" applyFont="1" applyFill="1" applyBorder="1"/>
    <xf numFmtId="4" fontId="4" fillId="2" borderId="5" xfId="0" applyNumberFormat="1" applyFont="1" applyFill="1" applyBorder="1"/>
    <xf numFmtId="4" fontId="4" fillId="2" borderId="3" xfId="0" applyNumberFormat="1" applyFont="1" applyFill="1" applyBorder="1"/>
    <xf numFmtId="4" fontId="4" fillId="3" borderId="0" xfId="0" applyNumberFormat="1" applyFont="1" applyFill="1" applyBorder="1"/>
    <xf numFmtId="4" fontId="4" fillId="3" borderId="1" xfId="0" applyNumberFormat="1" applyFont="1" applyFill="1" applyBorder="1"/>
    <xf numFmtId="0" fontId="1" fillId="4" borderId="0" xfId="0" applyFont="1" applyFill="1" applyBorder="1" applyAlignment="1">
      <alignment horizontal="center"/>
    </xf>
    <xf numFmtId="49" fontId="1" fillId="4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24"/>
  <sheetViews>
    <sheetView showGridLines="0" tabSelected="1" topLeftCell="A103" zoomScale="97" zoomScaleNormal="97" workbookViewId="0">
      <selection activeCell="B115" sqref="B115"/>
    </sheetView>
  </sheetViews>
  <sheetFormatPr defaultColWidth="10.6640625" defaultRowHeight="13.8"/>
  <cols>
    <col min="1" max="1" width="49.109375" style="1" customWidth="1"/>
    <col min="2" max="2" width="16.5546875" style="13" customWidth="1"/>
    <col min="3" max="16384" width="10.6640625" style="1"/>
  </cols>
  <sheetData>
    <row r="2" spans="1:3">
      <c r="A2" s="38" t="s">
        <v>41</v>
      </c>
      <c r="B2" s="38"/>
    </row>
    <row r="3" spans="1:3" s="2" customFormat="1">
      <c r="A3" s="38" t="s">
        <v>29</v>
      </c>
      <c r="B3" s="38"/>
      <c r="C3" s="2" t="s">
        <v>0</v>
      </c>
    </row>
    <row r="4" spans="1:3" s="2" customFormat="1">
      <c r="A4" s="39" t="s">
        <v>78</v>
      </c>
      <c r="B4" s="39"/>
    </row>
    <row r="5" spans="1:3" s="2" customFormat="1" ht="7.8" customHeight="1">
      <c r="B5" s="3"/>
    </row>
    <row r="6" spans="1:3" s="6" customFormat="1">
      <c r="A6" s="4" t="s">
        <v>55</v>
      </c>
      <c r="B6" s="5"/>
    </row>
    <row r="7" spans="1:3">
      <c r="A7" s="7" t="s">
        <v>4</v>
      </c>
      <c r="B7" s="8">
        <v>39335.15</v>
      </c>
    </row>
    <row r="8" spans="1:3">
      <c r="A8" s="6" t="s">
        <v>12</v>
      </c>
      <c r="B8" s="8"/>
    </row>
    <row r="9" spans="1:3">
      <c r="A9" s="9" t="s">
        <v>5</v>
      </c>
      <c r="B9" s="8">
        <f>413408.2+17.95+83218+5833+5+1884.5</f>
        <v>504366.65</v>
      </c>
    </row>
    <row r="10" spans="1:3">
      <c r="A10" s="9" t="s">
        <v>6</v>
      </c>
      <c r="B10" s="8">
        <f>4513.52+251.12+184.8+8385.19+2113.84</f>
        <v>15448.470000000001</v>
      </c>
    </row>
    <row r="11" spans="1:3">
      <c r="A11" s="9" t="s">
        <v>33</v>
      </c>
      <c r="B11" s="10">
        <v>5169</v>
      </c>
    </row>
    <row r="12" spans="1:3">
      <c r="A12" s="9" t="s">
        <v>7</v>
      </c>
      <c r="B12" s="8">
        <f>SUM(B9:B11)</f>
        <v>524984.12</v>
      </c>
    </row>
    <row r="13" spans="1:3">
      <c r="A13" s="6" t="s">
        <v>8</v>
      </c>
      <c r="B13" s="8"/>
    </row>
    <row r="14" spans="1:3">
      <c r="A14" s="1" t="s">
        <v>62</v>
      </c>
      <c r="B14" s="8">
        <f>57.87</f>
        <v>57.87</v>
      </c>
    </row>
    <row r="15" spans="1:3">
      <c r="A15" s="1" t="s">
        <v>44</v>
      </c>
      <c r="B15" s="8">
        <v>12055.14</v>
      </c>
    </row>
    <row r="16" spans="1:3">
      <c r="A16" s="1" t="s">
        <v>9</v>
      </c>
      <c r="B16" s="8">
        <f>378.74+7+3.5+1785+217.96+4000+6053.64+42+172+103.71</f>
        <v>12763.55</v>
      </c>
    </row>
    <row r="17" spans="1:4">
      <c r="A17" s="1" t="s">
        <v>46</v>
      </c>
      <c r="B17" s="10">
        <v>360000</v>
      </c>
    </row>
    <row r="18" spans="1:4">
      <c r="A18" s="1" t="s">
        <v>23</v>
      </c>
      <c r="B18" s="8">
        <f>SUM(B14:B17)</f>
        <v>384876.56</v>
      </c>
    </row>
    <row r="19" spans="1:4">
      <c r="A19" s="11" t="s">
        <v>10</v>
      </c>
      <c r="B19" s="12">
        <f>B7+B12-B18</f>
        <v>179442.71000000002</v>
      </c>
      <c r="C19" s="13"/>
      <c r="D19" s="13"/>
    </row>
    <row r="20" spans="1:4" ht="7.8" customHeight="1">
      <c r="A20" s="11"/>
    </row>
    <row r="21" spans="1:4">
      <c r="A21" s="14" t="s">
        <v>56</v>
      </c>
      <c r="B21" s="15"/>
    </row>
    <row r="22" spans="1:4">
      <c r="A22" s="11" t="s">
        <v>11</v>
      </c>
      <c r="B22" s="15">
        <v>884160.48</v>
      </c>
    </row>
    <row r="23" spans="1:4">
      <c r="A23" s="6" t="s">
        <v>12</v>
      </c>
      <c r="B23" s="15"/>
    </row>
    <row r="24" spans="1:4">
      <c r="A24" s="9" t="s">
        <v>45</v>
      </c>
      <c r="B24" s="15">
        <v>360000</v>
      </c>
    </row>
    <row r="25" spans="1:4">
      <c r="A25" s="9" t="s">
        <v>34</v>
      </c>
      <c r="B25" s="15">
        <v>0</v>
      </c>
    </row>
    <row r="26" spans="1:4">
      <c r="A26" s="9" t="s">
        <v>31</v>
      </c>
      <c r="B26" s="15">
        <v>0.74</v>
      </c>
    </row>
    <row r="27" spans="1:4">
      <c r="A27" s="1" t="s">
        <v>21</v>
      </c>
      <c r="B27" s="15">
        <v>7601.72</v>
      </c>
    </row>
    <row r="28" spans="1:4">
      <c r="A28" s="1" t="s">
        <v>15</v>
      </c>
      <c r="B28" s="15">
        <v>0</v>
      </c>
    </row>
    <row r="29" spans="1:4">
      <c r="A29" s="1" t="s">
        <v>16</v>
      </c>
      <c r="B29" s="15">
        <v>0</v>
      </c>
    </row>
    <row r="30" spans="1:4">
      <c r="A30" s="1" t="s">
        <v>30</v>
      </c>
      <c r="B30" s="15">
        <v>5785</v>
      </c>
    </row>
    <row r="31" spans="1:4">
      <c r="A31" s="1" t="s">
        <v>17</v>
      </c>
      <c r="B31" s="22">
        <v>6053.64</v>
      </c>
    </row>
    <row r="32" spans="1:4">
      <c r="A32" s="9" t="s">
        <v>53</v>
      </c>
      <c r="B32" s="15">
        <f>SUM(B24:B31)</f>
        <v>379441.1</v>
      </c>
    </row>
    <row r="33" spans="1:4">
      <c r="A33" s="6" t="s">
        <v>8</v>
      </c>
      <c r="B33" s="15"/>
    </row>
    <row r="34" spans="1:4">
      <c r="A34" s="1" t="s">
        <v>13</v>
      </c>
      <c r="B34" s="15">
        <v>150102.32999999999</v>
      </c>
    </row>
    <row r="35" spans="1:4">
      <c r="A35" s="1" t="s">
        <v>42</v>
      </c>
      <c r="B35" s="15">
        <v>303526.24</v>
      </c>
    </row>
    <row r="36" spans="1:4">
      <c r="A36" s="1" t="s">
        <v>39</v>
      </c>
      <c r="B36" s="22">
        <v>0</v>
      </c>
    </row>
    <row r="37" spans="1:4">
      <c r="A37" s="1" t="s">
        <v>54</v>
      </c>
      <c r="B37" s="22">
        <f>SUM(B34:B36)</f>
        <v>453628.56999999995</v>
      </c>
    </row>
    <row r="38" spans="1:4">
      <c r="A38" s="11" t="s">
        <v>14</v>
      </c>
      <c r="B38" s="26">
        <f>SUM(B22+B32-B37)</f>
        <v>809973.01000000013</v>
      </c>
      <c r="C38" s="13"/>
      <c r="D38" s="13"/>
    </row>
    <row r="39" spans="1:4" ht="6.6" customHeight="1">
      <c r="A39" s="11"/>
      <c r="B39" s="15"/>
      <c r="D39" s="13"/>
    </row>
    <row r="40" spans="1:4">
      <c r="A40" s="28" t="s">
        <v>51</v>
      </c>
      <c r="B40" s="29">
        <v>1647.44</v>
      </c>
    </row>
    <row r="41" spans="1:4">
      <c r="A41" s="28" t="s">
        <v>52</v>
      </c>
      <c r="B41" s="30">
        <v>309325.57</v>
      </c>
    </row>
    <row r="42" spans="1:4">
      <c r="A42" s="28" t="s">
        <v>76</v>
      </c>
      <c r="B42" s="30">
        <v>100000</v>
      </c>
    </row>
    <row r="43" spans="1:4">
      <c r="A43" s="28" t="s">
        <v>66</v>
      </c>
      <c r="B43" s="30">
        <v>100000</v>
      </c>
    </row>
    <row r="44" spans="1:4">
      <c r="A44" s="28" t="s">
        <v>75</v>
      </c>
      <c r="B44" s="30">
        <v>100000</v>
      </c>
    </row>
    <row r="45" spans="1:4">
      <c r="A45" s="28" t="s">
        <v>67</v>
      </c>
      <c r="B45" s="30">
        <v>99000</v>
      </c>
    </row>
    <row r="46" spans="1:4">
      <c r="A46" s="28" t="s">
        <v>68</v>
      </c>
      <c r="B46" s="31">
        <v>100000</v>
      </c>
    </row>
    <row r="47" spans="1:4">
      <c r="A47" s="32"/>
      <c r="B47" s="31">
        <f>SUM(B40:B46)</f>
        <v>809973.01</v>
      </c>
      <c r="C47" s="13"/>
    </row>
    <row r="49" spans="1:2" s="20" customFormat="1">
      <c r="A49" s="18" t="s">
        <v>57</v>
      </c>
      <c r="B49" s="19"/>
    </row>
    <row r="50" spans="1:2">
      <c r="A50" s="11" t="s">
        <v>26</v>
      </c>
      <c r="B50" s="8">
        <v>105319.41</v>
      </c>
    </row>
    <row r="51" spans="1:2">
      <c r="A51" s="11"/>
      <c r="B51" s="8"/>
    </row>
    <row r="52" spans="1:2">
      <c r="A52" s="1" t="s">
        <v>25</v>
      </c>
      <c r="B52" s="8">
        <v>0</v>
      </c>
    </row>
    <row r="53" spans="1:2">
      <c r="A53" s="1" t="s">
        <v>48</v>
      </c>
      <c r="B53" s="8">
        <v>0.01</v>
      </c>
    </row>
    <row r="54" spans="1:2">
      <c r="B54" s="8"/>
    </row>
    <row r="55" spans="1:2">
      <c r="A55" s="1" t="s">
        <v>24</v>
      </c>
      <c r="B55" s="10">
        <v>0</v>
      </c>
    </row>
    <row r="56" spans="1:2">
      <c r="B56" s="8"/>
    </row>
    <row r="57" spans="1:2">
      <c r="A57" s="11" t="s">
        <v>47</v>
      </c>
      <c r="B57" s="12">
        <f>B50+B52+B53-B55</f>
        <v>105319.42</v>
      </c>
    </row>
    <row r="58" spans="1:2">
      <c r="A58" s="11"/>
      <c r="B58" s="8"/>
    </row>
    <row r="59" spans="1:2">
      <c r="A59" s="28" t="s">
        <v>49</v>
      </c>
      <c r="B59" s="33">
        <v>165.59</v>
      </c>
    </row>
    <row r="60" spans="1:2">
      <c r="A60" s="28" t="s">
        <v>50</v>
      </c>
      <c r="B60" s="34">
        <v>105153.83</v>
      </c>
    </row>
    <row r="61" spans="1:2">
      <c r="A61" s="28" t="s">
        <v>61</v>
      </c>
      <c r="B61" s="35">
        <v>0</v>
      </c>
    </row>
    <row r="62" spans="1:2">
      <c r="A62" s="28"/>
      <c r="B62" s="35">
        <f>SUM(B59:B61)</f>
        <v>105319.42</v>
      </c>
    </row>
    <row r="63" spans="1:2">
      <c r="A63" s="11"/>
    </row>
    <row r="64" spans="1:2">
      <c r="A64" s="21" t="s">
        <v>65</v>
      </c>
      <c r="B64" s="15"/>
    </row>
    <row r="65" spans="1:3">
      <c r="A65" s="11" t="s">
        <v>27</v>
      </c>
      <c r="B65" s="15">
        <v>385505.27</v>
      </c>
    </row>
    <row r="66" spans="1:3">
      <c r="B66" s="15"/>
    </row>
    <row r="67" spans="1:3">
      <c r="A67" s="6" t="s">
        <v>19</v>
      </c>
      <c r="B67" s="15"/>
    </row>
    <row r="68" spans="1:3">
      <c r="A68" s="1" t="s">
        <v>20</v>
      </c>
      <c r="B68" s="15">
        <v>0</v>
      </c>
    </row>
    <row r="69" spans="1:3">
      <c r="A69" s="1" t="s">
        <v>18</v>
      </c>
      <c r="B69" s="22">
        <v>0.01</v>
      </c>
    </row>
    <row r="70" spans="1:3">
      <c r="A70" s="1" t="s">
        <v>7</v>
      </c>
      <c r="B70" s="15">
        <f>SUM(B68:B69)</f>
        <v>0.01</v>
      </c>
    </row>
    <row r="71" spans="1:3">
      <c r="A71" s="6" t="s">
        <v>38</v>
      </c>
      <c r="B71" s="15"/>
    </row>
    <row r="72" spans="1:3" s="13" customFormat="1">
      <c r="A72" s="1" t="s">
        <v>43</v>
      </c>
      <c r="B72" s="15">
        <v>0</v>
      </c>
      <c r="C72" s="1"/>
    </row>
    <row r="73" spans="1:3">
      <c r="A73" s="1" t="s">
        <v>22</v>
      </c>
      <c r="B73" s="22">
        <v>2000</v>
      </c>
    </row>
    <row r="74" spans="1:3">
      <c r="B74" s="15">
        <f>SUM(B72:B73)</f>
        <v>2000</v>
      </c>
    </row>
    <row r="75" spans="1:3">
      <c r="B75" s="22"/>
    </row>
    <row r="76" spans="1:3">
      <c r="A76" s="11" t="s">
        <v>28</v>
      </c>
      <c r="B76" s="16">
        <f>B65+B70-B74</f>
        <v>383505.28</v>
      </c>
      <c r="C76" s="13"/>
    </row>
    <row r="77" spans="1:3">
      <c r="A77" s="11"/>
      <c r="B77" s="15"/>
    </row>
    <row r="78" spans="1:3">
      <c r="A78" s="28" t="s">
        <v>32</v>
      </c>
      <c r="B78" s="29">
        <v>0.01</v>
      </c>
    </row>
    <row r="79" spans="1:3">
      <c r="A79" s="28" t="s">
        <v>36</v>
      </c>
      <c r="B79" s="30">
        <v>383505.27</v>
      </c>
    </row>
    <row r="80" spans="1:3">
      <c r="A80" s="28" t="s">
        <v>70</v>
      </c>
      <c r="B80" s="31">
        <v>0</v>
      </c>
    </row>
    <row r="81" spans="1:3">
      <c r="A81" s="28"/>
      <c r="B81" s="31">
        <f>SUM(B78:B80)</f>
        <v>383505.28</v>
      </c>
      <c r="C81" s="13"/>
    </row>
    <row r="82" spans="1:3">
      <c r="A82" s="11"/>
    </row>
    <row r="83" spans="1:3">
      <c r="A83" s="11"/>
    </row>
    <row r="84" spans="1:3">
      <c r="A84" s="21" t="s">
        <v>58</v>
      </c>
      <c r="B84" s="15"/>
    </row>
    <row r="85" spans="1:3">
      <c r="A85" s="11" t="s">
        <v>4</v>
      </c>
      <c r="B85" s="15">
        <v>19827.86</v>
      </c>
    </row>
    <row r="86" spans="1:3" s="6" customFormat="1">
      <c r="A86" s="6" t="s">
        <v>19</v>
      </c>
      <c r="B86" s="23"/>
    </row>
    <row r="87" spans="1:3">
      <c r="B87" s="15"/>
    </row>
    <row r="88" spans="1:3">
      <c r="A88" s="1" t="s">
        <v>69</v>
      </c>
      <c r="B88" s="15">
        <f>4545+1174.82+138.9+68.1</f>
        <v>5926.82</v>
      </c>
    </row>
    <row r="89" spans="1:3">
      <c r="A89" s="1" t="s">
        <v>34</v>
      </c>
      <c r="B89" s="15">
        <f>389.24+1785+217.96+4000+6053.64+42+172+103.71</f>
        <v>12763.55</v>
      </c>
    </row>
    <row r="90" spans="1:3">
      <c r="A90" s="1" t="s">
        <v>59</v>
      </c>
      <c r="B90" s="22">
        <v>3.07</v>
      </c>
    </row>
    <row r="91" spans="1:3">
      <c r="A91" s="1" t="s">
        <v>7</v>
      </c>
      <c r="B91" s="15">
        <f>SUM(B88:B90)</f>
        <v>18693.439999999999</v>
      </c>
    </row>
    <row r="92" spans="1:3">
      <c r="A92" s="6" t="s">
        <v>35</v>
      </c>
      <c r="B92" s="15">
        <v>944.6</v>
      </c>
    </row>
    <row r="93" spans="1:3">
      <c r="A93" s="1" t="s">
        <v>40</v>
      </c>
      <c r="B93" s="15">
        <f>4949.44+8385.19+2113.84</f>
        <v>15448.470000000001</v>
      </c>
    </row>
    <row r="94" spans="1:3">
      <c r="B94" s="15"/>
    </row>
    <row r="95" spans="1:3">
      <c r="A95" s="11" t="s">
        <v>10</v>
      </c>
      <c r="B95" s="16">
        <f>SUM(B85+B91-B92-B93)</f>
        <v>22128.230000000003</v>
      </c>
      <c r="C95" s="13"/>
    </row>
    <row r="96" spans="1:3">
      <c r="A96" s="11"/>
    </row>
    <row r="97" spans="1:3">
      <c r="A97" s="21" t="s">
        <v>60</v>
      </c>
      <c r="B97" s="15"/>
    </row>
    <row r="98" spans="1:3">
      <c r="A98" s="11" t="s">
        <v>4</v>
      </c>
      <c r="B98" s="15">
        <v>1110.3599999999999</v>
      </c>
    </row>
    <row r="99" spans="1:3">
      <c r="A99" s="6" t="s">
        <v>19</v>
      </c>
      <c r="B99" s="23"/>
    </row>
    <row r="100" spans="1:3">
      <c r="B100" s="15"/>
    </row>
    <row r="101" spans="1:3">
      <c r="A101" s="1" t="s">
        <v>71</v>
      </c>
      <c r="B101" s="15">
        <v>677.68</v>
      </c>
    </row>
    <row r="102" spans="1:3">
      <c r="A102" s="1" t="s">
        <v>77</v>
      </c>
      <c r="B102" s="15">
        <v>0</v>
      </c>
    </row>
    <row r="103" spans="1:3">
      <c r="A103" s="1" t="s">
        <v>72</v>
      </c>
      <c r="B103" s="15">
        <v>135.75</v>
      </c>
    </row>
    <row r="104" spans="1:3">
      <c r="A104" s="1" t="s">
        <v>59</v>
      </c>
      <c r="B104" s="22">
        <v>0.22</v>
      </c>
    </row>
    <row r="105" spans="1:3">
      <c r="A105" s="1" t="s">
        <v>7</v>
      </c>
      <c r="B105" s="15">
        <f>SUM(B101:B104)</f>
        <v>813.65</v>
      </c>
    </row>
    <row r="106" spans="1:3">
      <c r="B106" s="15"/>
    </row>
    <row r="107" spans="1:3">
      <c r="A107" s="9" t="s">
        <v>73</v>
      </c>
      <c r="B107" s="15">
        <v>305.68</v>
      </c>
    </row>
    <row r="108" spans="1:3">
      <c r="A108" s="9" t="s">
        <v>74</v>
      </c>
      <c r="B108" s="22">
        <v>805.29</v>
      </c>
    </row>
    <row r="109" spans="1:3">
      <c r="B109" s="15">
        <f>SUM(B107:B108)</f>
        <v>1110.97</v>
      </c>
    </row>
    <row r="110" spans="1:3">
      <c r="B110" s="15"/>
    </row>
    <row r="111" spans="1:3">
      <c r="A111" s="11" t="s">
        <v>10</v>
      </c>
      <c r="B111" s="16">
        <f>B98+B105-B109</f>
        <v>813.03999999999974</v>
      </c>
      <c r="C111" s="13"/>
    </row>
    <row r="112" spans="1:3">
      <c r="A112" s="11"/>
      <c r="B112" s="15"/>
    </row>
    <row r="113" spans="1:2">
      <c r="A113" s="28" t="s">
        <v>63</v>
      </c>
      <c r="B113" s="36">
        <v>520.80999999999995</v>
      </c>
    </row>
    <row r="114" spans="1:2">
      <c r="A114" s="28" t="s">
        <v>64</v>
      </c>
      <c r="B114" s="37">
        <v>292.23</v>
      </c>
    </row>
    <row r="115" spans="1:2">
      <c r="A115" s="28"/>
      <c r="B115" s="36">
        <f>SUM(B113:B114)</f>
        <v>813.04</v>
      </c>
    </row>
    <row r="116" spans="1:2">
      <c r="A116" s="17"/>
      <c r="B116" s="27"/>
    </row>
    <row r="117" spans="1:2">
      <c r="A117" s="24" t="s">
        <v>1</v>
      </c>
      <c r="B117" s="25"/>
    </row>
    <row r="118" spans="1:2">
      <c r="A118" s="24"/>
      <c r="B118" s="25"/>
    </row>
    <row r="119" spans="1:2">
      <c r="A119" s="24"/>
      <c r="B119" s="25"/>
    </row>
    <row r="120" spans="1:2">
      <c r="A120" s="24" t="s">
        <v>37</v>
      </c>
      <c r="B120" s="25"/>
    </row>
    <row r="121" spans="1:2">
      <c r="A121" s="24" t="s">
        <v>2</v>
      </c>
      <c r="B121" s="25"/>
    </row>
    <row r="122" spans="1:2">
      <c r="A122" s="24"/>
      <c r="B122" s="25"/>
    </row>
    <row r="123" spans="1:2">
      <c r="A123" s="24"/>
      <c r="B123" s="25"/>
    </row>
    <row r="124" spans="1:2">
      <c r="A124" s="24" t="s">
        <v>3</v>
      </c>
      <c r="B124" s="25"/>
    </row>
  </sheetData>
  <mergeCells count="3">
    <mergeCell ref="A2:B2"/>
    <mergeCell ref="A3:B3"/>
    <mergeCell ref="A4:B4"/>
  </mergeCells>
  <phoneticPr fontId="0" type="noConversion"/>
  <printOptions horizontalCentered="1" gridLinesSet="0"/>
  <pageMargins left="1" right="1" top="0.75" bottom="0.5" header="0" footer="0.5"/>
  <pageSetup orientation="portrait" r:id="rId1"/>
  <headerFooter alignWithMargins="0">
    <oddHeader xml:space="preserve">&amp;C </oddHeader>
    <oddFooter xml:space="preserve">&amp;C&amp;"CG Times (W1),Regular"&amp;9&amp;P of &amp;N </oddFooter>
  </headerFooter>
  <rowBreaks count="2" manualBreakCount="2">
    <brk id="47" max="16383" man="1"/>
    <brk id="8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TREASURER</vt:lpstr>
      <vt:lpstr>TREASURER!Print_Area</vt:lpstr>
      <vt:lpstr>TREASURER!Print_Titles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Erie County Technical School</cp:lastModifiedBy>
  <cp:lastPrinted>2011-05-03T16:28:12Z</cp:lastPrinted>
  <dcterms:created xsi:type="dcterms:W3CDTF">1997-08-12T17:26:54Z</dcterms:created>
  <dcterms:modified xsi:type="dcterms:W3CDTF">2011-06-07T12:28:19Z</dcterms:modified>
</cp:coreProperties>
</file>