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report'!$A$1:$I$170</definedName>
  </definedNames>
  <calcPr calcId="125725"/>
</workbook>
</file>

<file path=xl/calcChain.xml><?xml version="1.0" encoding="utf-8"?>
<calcChain xmlns="http://schemas.openxmlformats.org/spreadsheetml/2006/main">
  <c r="F147" i="1"/>
  <c r="E147"/>
  <c r="G146"/>
  <c r="H146" s="1"/>
  <c r="G145"/>
  <c r="H145" s="1"/>
  <c r="G142"/>
  <c r="H142" s="1"/>
  <c r="F143"/>
  <c r="E141"/>
  <c r="E143" s="1"/>
  <c r="E99"/>
  <c r="E107" s="1"/>
  <c r="F41"/>
  <c r="F30"/>
  <c r="F34" s="1"/>
  <c r="E7"/>
  <c r="E119"/>
  <c r="H119" s="1"/>
  <c r="H120" s="1"/>
  <c r="E118"/>
  <c r="E116"/>
  <c r="H116" s="1"/>
  <c r="E108"/>
  <c r="E41"/>
  <c r="H118"/>
  <c r="E84"/>
  <c r="E83"/>
  <c r="E82"/>
  <c r="E85" s="1"/>
  <c r="E34"/>
  <c r="E78"/>
  <c r="E105"/>
  <c r="E97"/>
  <c r="E52"/>
  <c r="E91" s="1"/>
  <c r="H114"/>
  <c r="F120"/>
  <c r="F125" s="1"/>
  <c r="F127" s="1"/>
  <c r="G120"/>
  <c r="G125" s="1"/>
  <c r="I120"/>
  <c r="I123" s="1"/>
  <c r="E31"/>
  <c r="E74"/>
  <c r="E16"/>
  <c r="E70"/>
  <c r="F42"/>
  <c r="F44" s="1"/>
  <c r="E12"/>
  <c r="E22"/>
  <c r="F59"/>
  <c r="F61" s="1"/>
  <c r="E59"/>
  <c r="E61" s="1"/>
  <c r="G58"/>
  <c r="G57"/>
  <c r="E64"/>
  <c r="G41"/>
  <c r="G40"/>
  <c r="G29"/>
  <c r="E42"/>
  <c r="E44" s="1"/>
  <c r="I125"/>
  <c r="E132" s="1"/>
  <c r="G30" l="1"/>
  <c r="E80"/>
  <c r="G128"/>
  <c r="F128"/>
  <c r="F123"/>
  <c r="G123"/>
  <c r="F31"/>
  <c r="E120"/>
  <c r="E101"/>
  <c r="F149"/>
  <c r="F150" s="1"/>
  <c r="G147"/>
  <c r="H147" s="1"/>
  <c r="G127"/>
  <c r="G143"/>
  <c r="H143" s="1"/>
  <c r="E149"/>
  <c r="H128"/>
  <c r="H123"/>
  <c r="H125"/>
  <c r="H127" s="1"/>
  <c r="E109"/>
  <c r="G141"/>
  <c r="H141" s="1"/>
  <c r="E125" l="1"/>
  <c r="E128"/>
  <c r="E123"/>
  <c r="E150"/>
  <c r="G150" s="1"/>
  <c r="H150" s="1"/>
  <c r="G149"/>
  <c r="H149" s="1"/>
  <c r="E127" l="1"/>
  <c r="E131"/>
  <c r="E135" s="1"/>
</calcChain>
</file>

<file path=xl/sharedStrings.xml><?xml version="1.0" encoding="utf-8"?>
<sst xmlns="http://schemas.openxmlformats.org/spreadsheetml/2006/main" count="119" uniqueCount="102">
  <si>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</si>
  <si>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</si>
  <si>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</si>
  <si>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</si>
  <si>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</si>
  <si>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</si>
  <si>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</si>
  <si>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</si>
  <si>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</si>
  <si>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</si>
  <si>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</si>
  <si>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</si>
  <si>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</si>
  <si>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</si>
  <si>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</si>
  <si>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</si>
  <si>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</si>
  <si>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</si>
  <si>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</si>
  <si>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</si>
  <si>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</si>
  <si>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</si>
  <si>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</si>
  <si>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</si>
  <si>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</si>
  <si>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</si>
  <si>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</si>
  <si>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</si>
  <si>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</si>
  <si>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</si>
  <si>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</si>
  <si>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</si>
  <si>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</si>
  <si>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</si>
  <si>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</si>
  <si>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</si>
  <si>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</si>
  <si>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</si>
  <si>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</si>
  <si>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</si>
  <si>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</si>
  <si>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</si>
  <si>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Fund Balance-Designated-PSERS</t>
  </si>
  <si>
    <t>Fund Balance-Undesignated</t>
  </si>
  <si>
    <t>YTD Actual</t>
  </si>
  <si>
    <t>YTD-Actual</t>
  </si>
  <si>
    <t xml:space="preserve"> Fund Balance </t>
  </si>
  <si>
    <t>Wellness balance</t>
  </si>
  <si>
    <t>ECTS account balance</t>
  </si>
  <si>
    <t>Transfers from General Fund Budgeted</t>
  </si>
  <si>
    <t xml:space="preserve">Transition Center Kitchen </t>
  </si>
  <si>
    <t>SkillsUSA</t>
  </si>
  <si>
    <t>National Technical Honor Society</t>
  </si>
  <si>
    <t>Expenditure</t>
  </si>
  <si>
    <t>Fund Balances- YTD</t>
  </si>
  <si>
    <t>Total All Funds- Bank Balances</t>
  </si>
  <si>
    <t xml:space="preserve">     Designated- Lighting Project</t>
  </si>
  <si>
    <t>Fund Balance July 1, 2010</t>
  </si>
  <si>
    <t>Retained Earnings- July 1, 2010</t>
  </si>
  <si>
    <t>Fund Balance-July 1, 2010</t>
  </si>
  <si>
    <t>Fund Balances- July 1, 2010</t>
  </si>
  <si>
    <t>Designated PSERS Fund Balance July 1, 2010</t>
  </si>
  <si>
    <t>HS Fund Balance July 1, 2010</t>
  </si>
  <si>
    <t xml:space="preserve">     Designated-Lighting Construction</t>
  </si>
  <si>
    <t>Lighting construction project</t>
  </si>
  <si>
    <t>Student Activity Fund</t>
  </si>
  <si>
    <t>ECTS Capital Projects Fund, PSDLAF</t>
  </si>
  <si>
    <t>ECVT Foundation- PSDLAF</t>
  </si>
  <si>
    <t>Outside meetings and training workshops/webcasts</t>
  </si>
  <si>
    <t>ECTS Capital Projects Fund-</t>
  </si>
  <si>
    <t>Fund Balance-Designated-RCTC</t>
  </si>
  <si>
    <t>Designated-SkillsUSA</t>
  </si>
  <si>
    <t>Designated-NTHS</t>
  </si>
  <si>
    <t>Account Balance July 1, 2010</t>
  </si>
  <si>
    <r>
      <t>Account balance -</t>
    </r>
    <r>
      <rPr>
        <i/>
        <sz val="9"/>
        <color indexed="10"/>
        <rFont val="Calibri"/>
        <family val="2"/>
      </rPr>
      <t>09/30/10</t>
    </r>
    <r>
      <rPr>
        <sz val="9"/>
        <rFont val="Calibri"/>
        <family val="2"/>
      </rPr>
      <t xml:space="preserve"> YTD</t>
    </r>
  </si>
  <si>
    <t>(2009-10 average enrollment was 54 with an operating loss of $15,954)</t>
  </si>
  <si>
    <t>November 30 2010</t>
  </si>
  <si>
    <t>ECVT Foundation-ECF (10/31/10)</t>
  </si>
  <si>
    <t>12/7/10-NOREBT Trustees meeting- IU5</t>
  </si>
  <si>
    <t>12/10/10-NW PASBO regional meeting - IU4</t>
  </si>
  <si>
    <t>11/23/10-Webinar-PDE- How To Go Solar at Your School</t>
  </si>
  <si>
    <t>Composite rate- medical</t>
  </si>
  <si>
    <t>Composite rate-prescription</t>
  </si>
  <si>
    <t>Composite rate-dental</t>
  </si>
  <si>
    <t>Composite rate-vision</t>
  </si>
  <si>
    <t>2011-2012</t>
  </si>
  <si>
    <t>2010-2011</t>
  </si>
  <si>
    <t>change $</t>
  </si>
  <si>
    <t>change %</t>
  </si>
  <si>
    <t>NOREBTmonthly  contribution rates</t>
  </si>
  <si>
    <t>NOREBT total per covered employee</t>
  </si>
  <si>
    <t>Annual total per employee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</si>
  <si>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</si>
  <si>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</si>
  <si>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</si>
  <si>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</si>
  <si>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</si>
  <si>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</si>
  <si>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</si>
  <si>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</si>
  <si>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Career and Alternative Education Program enrollment through NOVEMBER average is 56</t>
  </si>
  <si>
    <t>with a PROJECTED annualized operating loss of $19,898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</si>
</sst>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i/>
      <sz val="9"/>
      <color indexed="10"/>
      <name val="Calibri"/>
      <family val="2"/>
    </font>
    <font>
      <u/>
      <sz val="9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2" fillId="4" borderId="2" xfId="0" applyFont="1" applyFill="1" applyBorder="1"/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10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6" fontId="4" fillId="4" borderId="13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10" fontId="3" fillId="0" borderId="0" xfId="3" applyNumberFormat="1" applyFont="1" applyFill="1"/>
    <xf numFmtId="44" fontId="3" fillId="0" borderId="8" xfId="2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66" fontId="3" fillId="0" borderId="0" xfId="2" applyNumberFormat="1" applyFont="1" applyFill="1"/>
    <xf numFmtId="166" fontId="3" fillId="0" borderId="8" xfId="2" applyNumberFormat="1" applyFont="1" applyFill="1" applyBorder="1"/>
    <xf numFmtId="166" fontId="3" fillId="0" borderId="8" xfId="0" applyNumberFormat="1" applyFont="1" applyFill="1" applyBorder="1"/>
    <xf numFmtId="10" fontId="3" fillId="0" borderId="8" xfId="3" applyNumberFormat="1" applyFont="1" applyFill="1" applyBorder="1"/>
    <xf numFmtId="0" fontId="7" fillId="0" borderId="0" xfId="0" applyFont="1"/>
    <xf numFmtId="44" fontId="2" fillId="0" borderId="8" xfId="2" applyFont="1" applyFill="1" applyBorder="1" applyAlignment="1">
      <alignment horizontal="center"/>
    </xf>
    <xf numFmtId="166" fontId="2" fillId="0" borderId="0" xfId="2" applyNumberFormat="1" applyFont="1" applyFill="1"/>
    <xf numFmtId="166" fontId="2" fillId="0" borderId="8" xfId="2" applyNumberFormat="1" applyFont="1" applyFill="1" applyBorder="1"/>
    <xf numFmtId="44" fontId="2" fillId="0" borderId="0" xfId="2" applyFont="1" applyFill="1"/>
    <xf numFmtId="44" fontId="2" fillId="0" borderId="8" xfId="2" applyFont="1" applyFill="1" applyBorder="1"/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5"/>
  <sheetViews>
    <sheetView tabSelected="1" topLeftCell="A4" zoomScaleNormal="100" workbookViewId="0">
      <selection activeCell="C166" sqref="C166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8.21875" style="18" customWidth="1"/>
    <col min="4" max="4" width="7.44140625" style="18" customWidth="1"/>
    <col min="5" max="5" width="14.77734375" style="20" customWidth="1"/>
    <col min="6" max="6" width="11.2187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41" t="s">
        <v>40</v>
      </c>
      <c r="B1" s="141"/>
      <c r="C1" s="141"/>
      <c r="D1" s="141"/>
      <c r="E1" s="141"/>
      <c r="F1" s="141"/>
      <c r="G1" s="141"/>
      <c r="H1" s="141"/>
    </row>
    <row r="2" spans="1:8" s="2" customFormat="1">
      <c r="A2" s="1"/>
      <c r="B2" s="140">
        <v>40533</v>
      </c>
      <c r="C2" s="140"/>
      <c r="D2" s="140"/>
      <c r="E2" s="140"/>
      <c r="F2" s="140"/>
      <c r="G2" s="140"/>
      <c r="H2" s="140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 t="s">
        <v>76</v>
      </c>
      <c r="F4" s="9"/>
      <c r="G4" s="9"/>
      <c r="H4" s="10"/>
    </row>
    <row r="5" spans="1:8" s="2" customFormat="1">
      <c r="A5" s="5"/>
      <c r="B5" s="5"/>
      <c r="C5" s="11"/>
      <c r="D5" s="9"/>
      <c r="E5" s="12"/>
      <c r="F5" s="9"/>
      <c r="G5" s="9"/>
      <c r="H5" s="10"/>
    </row>
    <row r="6" spans="1:8">
      <c r="A6" s="13"/>
      <c r="B6" s="13"/>
      <c r="C6" s="14" t="s">
        <v>0</v>
      </c>
      <c r="D6" s="15"/>
      <c r="E6" s="16"/>
      <c r="F6" s="15"/>
      <c r="G6" s="15"/>
      <c r="H6" s="17"/>
    </row>
    <row r="7" spans="1:8">
      <c r="A7" s="13"/>
      <c r="B7" s="13"/>
      <c r="C7" s="14" t="s">
        <v>15</v>
      </c>
      <c r="D7" s="15"/>
      <c r="E7" s="16">
        <f>20826.85+818700.02+105266.51</f>
        <v>944793.38</v>
      </c>
      <c r="F7" s="15"/>
      <c r="G7" s="15"/>
      <c r="H7" s="17"/>
    </row>
    <row r="8" spans="1:8" ht="7.5" customHeight="1">
      <c r="A8" s="13"/>
      <c r="B8" s="13"/>
      <c r="C8" s="14"/>
      <c r="D8" s="15"/>
      <c r="E8" s="16"/>
      <c r="F8" s="15"/>
      <c r="G8" s="15"/>
      <c r="H8" s="17"/>
    </row>
    <row r="9" spans="1:8">
      <c r="A9" s="13"/>
      <c r="B9" s="13"/>
      <c r="C9" s="14" t="s">
        <v>66</v>
      </c>
      <c r="D9" s="15"/>
      <c r="E9" s="16">
        <v>143812.44</v>
      </c>
      <c r="F9" s="15"/>
      <c r="G9" s="15"/>
      <c r="H9" s="17"/>
    </row>
    <row r="10" spans="1:8">
      <c r="A10" s="13"/>
      <c r="B10" s="13"/>
      <c r="C10" s="14" t="s">
        <v>1</v>
      </c>
      <c r="D10" s="15"/>
      <c r="E10" s="16">
        <v>11699.5</v>
      </c>
      <c r="F10" s="15"/>
      <c r="G10" s="15"/>
      <c r="H10" s="17"/>
    </row>
    <row r="11" spans="1:8">
      <c r="A11" s="13"/>
      <c r="B11" s="13"/>
      <c r="C11" s="14" t="s">
        <v>2</v>
      </c>
      <c r="D11" s="15"/>
      <c r="E11" s="16">
        <v>6347.95</v>
      </c>
      <c r="F11" s="15"/>
      <c r="G11" s="15"/>
      <c r="H11" s="17"/>
    </row>
    <row r="12" spans="1:8">
      <c r="A12" s="13"/>
      <c r="B12" s="13"/>
      <c r="C12" s="14" t="s">
        <v>55</v>
      </c>
      <c r="D12" s="15"/>
      <c r="E12" s="19">
        <f>SUM(E6:E11)</f>
        <v>1106653.27</v>
      </c>
      <c r="F12" s="15"/>
      <c r="G12" s="15"/>
      <c r="H12" s="17"/>
    </row>
    <row r="13" spans="1:8">
      <c r="A13" s="13"/>
      <c r="B13" s="13"/>
      <c r="C13" s="14"/>
      <c r="D13" s="15"/>
      <c r="E13" s="16"/>
      <c r="F13" s="15"/>
      <c r="G13" s="15"/>
      <c r="H13" s="17"/>
    </row>
    <row r="14" spans="1:8">
      <c r="A14" s="13"/>
      <c r="B14" s="13"/>
      <c r="C14" s="14" t="s">
        <v>67</v>
      </c>
      <c r="D14" s="15"/>
      <c r="E14" s="16">
        <v>3929.12</v>
      </c>
      <c r="F14" s="15"/>
      <c r="G14" s="15"/>
      <c r="H14" s="17"/>
    </row>
    <row r="15" spans="1:8">
      <c r="A15" s="13"/>
      <c r="B15" s="13"/>
      <c r="C15" s="14" t="s">
        <v>77</v>
      </c>
      <c r="D15" s="15"/>
      <c r="E15" s="16">
        <v>177207.17</v>
      </c>
      <c r="F15" s="15"/>
    </row>
    <row r="16" spans="1:8">
      <c r="A16" s="13"/>
      <c r="B16" s="13"/>
      <c r="C16" s="21" t="s">
        <v>34</v>
      </c>
      <c r="D16" s="22"/>
      <c r="E16" s="19">
        <f>SUM(E14:E15)</f>
        <v>181136.29</v>
      </c>
      <c r="F16" s="15"/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19" spans="1:9">
      <c r="A19" s="13"/>
      <c r="B19" s="13"/>
      <c r="C19" s="15"/>
      <c r="D19" s="15"/>
      <c r="E19" s="17"/>
      <c r="F19" s="15"/>
    </row>
    <row r="20" spans="1:9">
      <c r="A20" s="13"/>
      <c r="B20" s="13"/>
      <c r="C20" s="15"/>
      <c r="D20" s="15"/>
      <c r="E20" s="17"/>
      <c r="F20" s="15"/>
    </row>
    <row r="22" spans="1:9" ht="17.25" customHeight="1">
      <c r="A22" s="3">
        <v>2</v>
      </c>
      <c r="C22" s="24" t="s">
        <v>12</v>
      </c>
      <c r="D22" s="25"/>
      <c r="E22" s="26" t="str">
        <f>E4</f>
        <v>November 30 2010</v>
      </c>
      <c r="F22" s="27"/>
      <c r="G22" s="28"/>
    </row>
    <row r="23" spans="1:9">
      <c r="C23" s="29" t="s">
        <v>41</v>
      </c>
      <c r="D23" s="30"/>
      <c r="E23" s="31"/>
      <c r="F23" s="32"/>
      <c r="G23" s="33"/>
    </row>
    <row r="25" spans="1:9">
      <c r="C25" s="34" t="s">
        <v>3</v>
      </c>
      <c r="D25" s="25"/>
      <c r="E25" s="35" t="s">
        <v>4</v>
      </c>
      <c r="F25" s="36" t="s">
        <v>44</v>
      </c>
      <c r="G25" s="37" t="s">
        <v>6</v>
      </c>
    </row>
    <row r="26" spans="1:9">
      <c r="C26" s="14" t="s">
        <v>62</v>
      </c>
      <c r="D26" s="15"/>
      <c r="E26" s="38">
        <v>78978</v>
      </c>
      <c r="F26" s="38">
        <v>283078</v>
      </c>
      <c r="G26" s="39"/>
    </row>
    <row r="27" spans="1:9">
      <c r="C27" s="14" t="s">
        <v>61</v>
      </c>
      <c r="D27" s="15"/>
      <c r="E27" s="38">
        <v>43750</v>
      </c>
      <c r="F27" s="38">
        <v>43750</v>
      </c>
      <c r="G27" s="39"/>
    </row>
    <row r="28" spans="1:9" ht="6" customHeight="1">
      <c r="C28" s="14"/>
      <c r="D28" s="15"/>
      <c r="E28" s="38"/>
      <c r="F28" s="38"/>
      <c r="G28" s="39"/>
    </row>
    <row r="29" spans="1:9">
      <c r="C29" s="14" t="s">
        <v>13</v>
      </c>
      <c r="D29" s="15"/>
      <c r="E29" s="38">
        <v>5826742</v>
      </c>
      <c r="F29" s="38">
        <v>2063762.11</v>
      </c>
      <c r="G29" s="40">
        <f>F29/E29</f>
        <v>0.35418800248921267</v>
      </c>
      <c r="I29" s="105"/>
    </row>
    <row r="30" spans="1:9">
      <c r="C30" s="14" t="s">
        <v>29</v>
      </c>
      <c r="D30" s="15"/>
      <c r="E30" s="41">
        <v>5784183</v>
      </c>
      <c r="F30" s="41">
        <f>1717013.63+88767.9</f>
        <v>1805781.5299999998</v>
      </c>
      <c r="G30" s="40">
        <f>F30/E30</f>
        <v>0.31219301498586743</v>
      </c>
    </row>
    <row r="31" spans="1:9">
      <c r="C31" s="14" t="s">
        <v>14</v>
      </c>
      <c r="D31" s="15"/>
      <c r="E31" s="38">
        <f>E29-E30</f>
        <v>42559</v>
      </c>
      <c r="F31" s="38">
        <f>F29-F30</f>
        <v>257980.58000000031</v>
      </c>
      <c r="G31" s="39"/>
    </row>
    <row r="32" spans="1:9" ht="7.5" customHeight="1">
      <c r="C32" s="14"/>
      <c r="D32" s="15"/>
      <c r="E32" s="38"/>
      <c r="F32" s="38"/>
      <c r="G32" s="39"/>
    </row>
    <row r="33" spans="3:9">
      <c r="C33" s="14" t="s">
        <v>42</v>
      </c>
      <c r="D33" s="15"/>
      <c r="E33" s="38">
        <v>86250</v>
      </c>
      <c r="F33" s="38">
        <v>86250</v>
      </c>
      <c r="G33" s="39"/>
    </row>
    <row r="34" spans="3:9">
      <c r="C34" s="21" t="s">
        <v>43</v>
      </c>
      <c r="D34" s="22"/>
      <c r="E34" s="41">
        <f>E26+E27+E29-E30-E33</f>
        <v>79037</v>
      </c>
      <c r="F34" s="41">
        <f>F26+F27+F29-F30-F33</f>
        <v>498558.58000000054</v>
      </c>
      <c r="G34" s="33"/>
    </row>
    <row r="35" spans="3:9" ht="6.75" customHeight="1">
      <c r="C35" s="15"/>
      <c r="D35" s="15"/>
      <c r="E35" s="42"/>
      <c r="F35" s="42"/>
      <c r="G35" s="15"/>
    </row>
    <row r="36" spans="3:9" ht="8.25" customHeight="1">
      <c r="E36" s="43"/>
      <c r="F36" s="44"/>
    </row>
    <row r="37" spans="3:9">
      <c r="C37" s="34" t="s">
        <v>5</v>
      </c>
      <c r="D37" s="25"/>
      <c r="E37" s="35" t="s">
        <v>4</v>
      </c>
      <c r="F37" s="36" t="s">
        <v>44</v>
      </c>
      <c r="G37" s="37" t="s">
        <v>6</v>
      </c>
    </row>
    <row r="38" spans="3:9">
      <c r="C38" s="14" t="s">
        <v>57</v>
      </c>
      <c r="D38" s="15"/>
      <c r="E38" s="38">
        <v>84383</v>
      </c>
      <c r="F38" s="38">
        <v>144750</v>
      </c>
      <c r="G38" s="39"/>
    </row>
    <row r="39" spans="3:9" ht="6.75" customHeight="1">
      <c r="C39" s="14"/>
      <c r="D39" s="15"/>
      <c r="E39" s="38"/>
      <c r="F39" s="38"/>
      <c r="G39" s="39"/>
    </row>
    <row r="40" spans="3:9">
      <c r="C40" s="14" t="s">
        <v>13</v>
      </c>
      <c r="D40" s="15"/>
      <c r="E40" s="38">
        <v>402927</v>
      </c>
      <c r="F40" s="38">
        <v>97685.61</v>
      </c>
      <c r="G40" s="40">
        <f>F40/E40</f>
        <v>0.242439970515751</v>
      </c>
      <c r="I40" s="101"/>
    </row>
    <row r="41" spans="3:9">
      <c r="C41" s="14" t="s">
        <v>29</v>
      </c>
      <c r="D41" s="15"/>
      <c r="E41" s="41">
        <f>300427+42000+60500</f>
        <v>402927</v>
      </c>
      <c r="F41" s="41">
        <f>64688.47+7462.08+22929.24</f>
        <v>95079.790000000008</v>
      </c>
      <c r="G41" s="40">
        <f>F41/E41</f>
        <v>0.23597274444254171</v>
      </c>
    </row>
    <row r="42" spans="3:9">
      <c r="C42" s="14" t="s">
        <v>14</v>
      </c>
      <c r="D42" s="15"/>
      <c r="E42" s="38">
        <f>E40-E41</f>
        <v>0</v>
      </c>
      <c r="F42" s="38">
        <f>F40-F41</f>
        <v>2605.8199999999924</v>
      </c>
      <c r="G42" s="39"/>
    </row>
    <row r="43" spans="3:9" ht="4.5" customHeight="1">
      <c r="C43" s="14"/>
      <c r="D43" s="15"/>
      <c r="E43" s="38"/>
      <c r="F43" s="38"/>
      <c r="G43" s="39"/>
    </row>
    <row r="44" spans="3:9">
      <c r="C44" s="21" t="s">
        <v>70</v>
      </c>
      <c r="D44" s="22"/>
      <c r="E44" s="41">
        <f>E38+E42</f>
        <v>84383</v>
      </c>
      <c r="F44" s="41">
        <f>F38+F42</f>
        <v>147355.82</v>
      </c>
      <c r="G44" s="33"/>
    </row>
    <row r="45" spans="3:9" ht="6.75" customHeight="1"/>
    <row r="46" spans="3:9" ht="6.75" customHeight="1"/>
    <row r="47" spans="3:9" ht="6.75" customHeight="1"/>
    <row r="48" spans="3:9" ht="6.75" customHeight="1"/>
    <row r="49" spans="1:7" ht="6.75" customHeight="1"/>
    <row r="50" spans="1:7" ht="12" customHeight="1"/>
    <row r="51" spans="1:7" ht="6.75" customHeight="1">
      <c r="E51" s="17"/>
      <c r="F51" s="15"/>
      <c r="G51" s="15"/>
    </row>
    <row r="52" spans="1:7">
      <c r="A52" s="3">
        <v>3</v>
      </c>
      <c r="B52" s="3"/>
      <c r="C52" s="6" t="s">
        <v>16</v>
      </c>
      <c r="D52" s="45"/>
      <c r="E52" s="46" t="str">
        <f>E4</f>
        <v>November 30 2010</v>
      </c>
      <c r="F52" s="47"/>
      <c r="G52" s="48"/>
    </row>
    <row r="53" spans="1:7">
      <c r="A53" s="3"/>
      <c r="B53" s="3"/>
      <c r="C53" s="49" t="s">
        <v>17</v>
      </c>
      <c r="D53" s="50"/>
      <c r="E53" s="51"/>
      <c r="F53" s="50"/>
      <c r="G53" s="52"/>
    </row>
    <row r="54" spans="1:7">
      <c r="A54" s="3"/>
      <c r="B54" s="3"/>
      <c r="C54" s="14"/>
      <c r="D54" s="15"/>
      <c r="E54" s="53" t="s">
        <v>4</v>
      </c>
      <c r="F54" s="54" t="s">
        <v>45</v>
      </c>
      <c r="G54" s="55" t="s">
        <v>6</v>
      </c>
    </row>
    <row r="55" spans="1:7">
      <c r="A55" s="3"/>
      <c r="B55" s="3"/>
      <c r="C55" s="14" t="s">
        <v>58</v>
      </c>
      <c r="D55" s="15"/>
      <c r="E55" s="56">
        <v>60668</v>
      </c>
      <c r="F55" s="56">
        <v>60668</v>
      </c>
      <c r="G55" s="52"/>
    </row>
    <row r="56" spans="1:7">
      <c r="A56" s="3"/>
      <c r="B56" s="3"/>
      <c r="C56" s="14"/>
      <c r="D56" s="15"/>
      <c r="E56" s="56"/>
      <c r="F56" s="57"/>
      <c r="G56" s="52"/>
    </row>
    <row r="57" spans="1:7">
      <c r="A57" s="3"/>
      <c r="B57" s="3"/>
      <c r="C57" s="14" t="s">
        <v>18</v>
      </c>
      <c r="D57" s="15"/>
      <c r="E57" s="56">
        <v>180000</v>
      </c>
      <c r="F57" s="56">
        <v>65597.850000000006</v>
      </c>
      <c r="G57" s="58">
        <f>F57/E57</f>
        <v>0.36443250000000005</v>
      </c>
    </row>
    <row r="58" spans="1:7">
      <c r="A58" s="3"/>
      <c r="B58" s="3"/>
      <c r="C58" s="14" t="s">
        <v>19</v>
      </c>
      <c r="D58" s="15"/>
      <c r="E58" s="59">
        <v>180000</v>
      </c>
      <c r="F58" s="59">
        <v>62622.11</v>
      </c>
      <c r="G58" s="58">
        <f>F58/E58</f>
        <v>0.34790061111111109</v>
      </c>
    </row>
    <row r="59" spans="1:7">
      <c r="A59" s="3"/>
      <c r="B59" s="3"/>
      <c r="C59" s="14" t="s">
        <v>20</v>
      </c>
      <c r="D59" s="15"/>
      <c r="E59" s="56">
        <f>E57-E58</f>
        <v>0</v>
      </c>
      <c r="F59" s="56">
        <f>F57-F58</f>
        <v>2975.7400000000052</v>
      </c>
      <c r="G59" s="52"/>
    </row>
    <row r="60" spans="1:7" ht="5.25" customHeight="1">
      <c r="A60" s="3"/>
      <c r="B60" s="3"/>
      <c r="C60" s="14"/>
      <c r="D60" s="15"/>
      <c r="E60" s="56"/>
      <c r="F60" s="56"/>
      <c r="G60" s="52"/>
    </row>
    <row r="61" spans="1:7">
      <c r="C61" s="21" t="s">
        <v>30</v>
      </c>
      <c r="D61" s="22"/>
      <c r="E61" s="59">
        <f>E55+E59</f>
        <v>60668</v>
      </c>
      <c r="F61" s="59">
        <f>F55+F59</f>
        <v>63643.740000000005</v>
      </c>
      <c r="G61" s="60"/>
    </row>
    <row r="62" spans="1:7" ht="5.25" customHeight="1">
      <c r="C62" s="15"/>
      <c r="D62" s="15"/>
      <c r="E62" s="42"/>
      <c r="F62" s="42"/>
      <c r="G62" s="15"/>
    </row>
    <row r="63" spans="1:7" ht="8.25" customHeight="1">
      <c r="C63" s="15"/>
      <c r="D63" s="15"/>
      <c r="E63" s="42"/>
      <c r="F63" s="42"/>
      <c r="G63" s="15"/>
    </row>
    <row r="64" spans="1:7">
      <c r="A64" s="3">
        <v>4</v>
      </c>
      <c r="C64" s="24" t="s">
        <v>69</v>
      </c>
      <c r="D64" s="25"/>
      <c r="E64" s="61" t="str">
        <f>E4</f>
        <v>November 30 2010</v>
      </c>
      <c r="F64" s="9"/>
      <c r="G64" s="15"/>
    </row>
    <row r="65" spans="3:8">
      <c r="C65" s="62"/>
      <c r="D65" s="63"/>
      <c r="E65" s="64" t="s">
        <v>45</v>
      </c>
      <c r="F65" s="13"/>
      <c r="G65" s="13"/>
    </row>
    <row r="66" spans="3:8">
      <c r="C66" s="14" t="s">
        <v>59</v>
      </c>
      <c r="D66" s="15"/>
      <c r="E66" s="39"/>
      <c r="F66" s="15"/>
      <c r="G66" s="15"/>
    </row>
    <row r="67" spans="3:8">
      <c r="C67" s="14" t="s">
        <v>33</v>
      </c>
      <c r="D67" s="15"/>
      <c r="E67" s="65">
        <v>19134</v>
      </c>
      <c r="F67" s="15"/>
      <c r="G67" s="15"/>
    </row>
    <row r="68" spans="3:8">
      <c r="C68" s="14" t="s">
        <v>63</v>
      </c>
      <c r="D68" s="15"/>
      <c r="E68" s="65">
        <v>214215</v>
      </c>
      <c r="F68" s="15"/>
      <c r="G68" s="15"/>
    </row>
    <row r="69" spans="3:8">
      <c r="C69" s="14" t="s">
        <v>32</v>
      </c>
      <c r="D69" s="15"/>
      <c r="E69" s="66">
        <v>107167.22</v>
      </c>
      <c r="F69" s="15"/>
      <c r="G69" s="15"/>
    </row>
    <row r="70" spans="3:8">
      <c r="C70" s="14"/>
      <c r="D70" s="15"/>
      <c r="E70" s="67">
        <f>SUM(E67:E69)</f>
        <v>340516.22</v>
      </c>
      <c r="F70" s="15"/>
      <c r="G70" s="15"/>
    </row>
    <row r="71" spans="3:8">
      <c r="C71" s="14" t="s">
        <v>36</v>
      </c>
      <c r="D71" s="15"/>
      <c r="E71" s="68"/>
      <c r="F71" s="15"/>
      <c r="G71" s="15"/>
    </row>
    <row r="72" spans="3:8">
      <c r="C72" s="14" t="s">
        <v>49</v>
      </c>
      <c r="D72" s="15"/>
      <c r="E72" s="69">
        <v>10400</v>
      </c>
      <c r="F72" s="15"/>
      <c r="G72" s="15"/>
    </row>
    <row r="73" spans="3:8">
      <c r="C73" s="14" t="s">
        <v>7</v>
      </c>
      <c r="D73" s="15"/>
      <c r="E73" s="70">
        <v>2777.64</v>
      </c>
      <c r="F73" s="71"/>
      <c r="G73" s="71"/>
    </row>
    <row r="74" spans="3:8">
      <c r="C74" s="14"/>
      <c r="D74" s="15"/>
      <c r="E74" s="72">
        <f>SUM(E72:E73)</f>
        <v>13177.64</v>
      </c>
      <c r="F74" s="15"/>
      <c r="G74" s="15"/>
    </row>
    <row r="75" spans="3:8">
      <c r="C75" s="14" t="s">
        <v>37</v>
      </c>
      <c r="D75" s="15"/>
      <c r="E75" s="69"/>
      <c r="F75" s="15"/>
      <c r="G75" s="15"/>
    </row>
    <row r="76" spans="3:8">
      <c r="C76" s="14" t="s">
        <v>50</v>
      </c>
      <c r="D76" s="15"/>
      <c r="E76" s="69">
        <v>8223.4599999999991</v>
      </c>
      <c r="F76" s="71"/>
      <c r="G76" s="71"/>
    </row>
    <row r="77" spans="3:8">
      <c r="C77" s="14" t="s">
        <v>64</v>
      </c>
      <c r="D77" s="15"/>
      <c r="E77" s="69">
        <v>201657.96</v>
      </c>
      <c r="F77" s="71"/>
      <c r="G77" s="15"/>
      <c r="H77" s="17"/>
    </row>
    <row r="78" spans="3:8">
      <c r="C78" s="14"/>
      <c r="D78" s="15"/>
      <c r="E78" s="73">
        <f>SUM(E76:E77)</f>
        <v>209881.41999999998</v>
      </c>
      <c r="F78" s="71"/>
      <c r="G78" s="15"/>
      <c r="H78" s="17"/>
    </row>
    <row r="79" spans="3:8">
      <c r="C79" s="14"/>
      <c r="D79" s="15"/>
      <c r="E79" s="73"/>
      <c r="F79" s="71"/>
      <c r="G79" s="104"/>
      <c r="H79" s="116"/>
    </row>
    <row r="80" spans="3:8">
      <c r="C80" s="14" t="s">
        <v>46</v>
      </c>
      <c r="D80" s="15"/>
      <c r="E80" s="74">
        <f>E70+E74-E78</f>
        <v>143812.44</v>
      </c>
      <c r="F80" s="15"/>
      <c r="G80" s="15"/>
      <c r="H80" s="17"/>
    </row>
    <row r="81" spans="1:8" ht="6" customHeight="1">
      <c r="C81" s="14"/>
      <c r="D81" s="15"/>
      <c r="E81" s="67"/>
      <c r="F81" s="15"/>
      <c r="G81" s="15"/>
      <c r="H81" s="17"/>
    </row>
    <row r="82" spans="1:8">
      <c r="C82" s="14" t="s">
        <v>33</v>
      </c>
      <c r="D82" s="15"/>
      <c r="E82" s="67">
        <f>E67-E76</f>
        <v>10910.54</v>
      </c>
      <c r="F82" s="15"/>
      <c r="G82" s="15"/>
      <c r="H82" s="17"/>
    </row>
    <row r="83" spans="1:8">
      <c r="C83" s="14" t="s">
        <v>56</v>
      </c>
      <c r="D83" s="15"/>
      <c r="E83" s="67">
        <f>E68-E77</f>
        <v>12557.040000000008</v>
      </c>
      <c r="G83" s="15"/>
      <c r="H83" s="17"/>
    </row>
    <row r="84" spans="1:8">
      <c r="C84" s="14" t="s">
        <v>32</v>
      </c>
      <c r="D84" s="15"/>
      <c r="E84" s="66">
        <f>E69+E72+E73</f>
        <v>120344.86</v>
      </c>
      <c r="G84" s="15"/>
      <c r="H84" s="17"/>
    </row>
    <row r="85" spans="1:8">
      <c r="C85" s="14"/>
      <c r="D85" s="15"/>
      <c r="E85" s="74">
        <f>SUM(E82:E84)</f>
        <v>143812.44</v>
      </c>
      <c r="G85" s="15"/>
      <c r="H85" s="17"/>
    </row>
    <row r="86" spans="1:8">
      <c r="C86" s="21"/>
      <c r="D86" s="22"/>
      <c r="E86" s="66"/>
      <c r="F86" s="42"/>
      <c r="G86" s="15"/>
    </row>
    <row r="87" spans="1:8">
      <c r="C87" s="15"/>
      <c r="D87" s="15"/>
      <c r="E87" s="117"/>
      <c r="F87" s="42"/>
      <c r="G87" s="15"/>
    </row>
    <row r="88" spans="1:8">
      <c r="C88" s="15"/>
      <c r="D88" s="15"/>
      <c r="E88" s="117"/>
      <c r="F88" s="42"/>
      <c r="G88" s="15"/>
    </row>
    <row r="89" spans="1:8">
      <c r="C89" s="15"/>
      <c r="D89" s="15"/>
      <c r="E89" s="117"/>
      <c r="F89" s="42"/>
      <c r="G89" s="15"/>
    </row>
    <row r="91" spans="1:8">
      <c r="A91" s="23">
        <v>5</v>
      </c>
      <c r="B91" s="3"/>
      <c r="C91" s="6" t="s">
        <v>65</v>
      </c>
      <c r="D91" s="45"/>
      <c r="E91" s="110" t="str">
        <f>E52</f>
        <v>November 30 2010</v>
      </c>
      <c r="F91" s="15"/>
      <c r="G91" s="15"/>
    </row>
    <row r="92" spans="1:8">
      <c r="B92" s="3"/>
      <c r="C92" s="49"/>
      <c r="D92" s="50"/>
      <c r="E92" s="16"/>
      <c r="F92" s="15"/>
      <c r="G92" s="15"/>
    </row>
    <row r="93" spans="1:8">
      <c r="B93" s="3"/>
      <c r="C93" s="14"/>
      <c r="D93" s="15"/>
      <c r="E93" s="111" t="s">
        <v>45</v>
      </c>
      <c r="F93" s="108"/>
      <c r="G93" s="13"/>
    </row>
    <row r="94" spans="1:8">
      <c r="B94" s="3"/>
      <c r="C94" s="115" t="s">
        <v>60</v>
      </c>
      <c r="D94" s="15"/>
      <c r="E94" s="112"/>
      <c r="F94" s="42"/>
      <c r="G94" s="15"/>
    </row>
    <row r="95" spans="1:8">
      <c r="B95" s="3"/>
      <c r="C95" s="109" t="s">
        <v>71</v>
      </c>
      <c r="D95" s="15"/>
      <c r="E95" s="112">
        <v>2703</v>
      </c>
      <c r="F95" s="42"/>
      <c r="G95" s="15"/>
    </row>
    <row r="96" spans="1:8">
      <c r="B96" s="3"/>
      <c r="C96" s="109" t="s">
        <v>72</v>
      </c>
      <c r="D96" s="15"/>
      <c r="E96" s="113">
        <v>817</v>
      </c>
      <c r="F96" s="42"/>
      <c r="G96" s="15"/>
    </row>
    <row r="97" spans="1:9">
      <c r="B97" s="3"/>
      <c r="C97" s="14"/>
      <c r="D97" s="15"/>
      <c r="E97" s="114">
        <f>SUM(E95:E96)</f>
        <v>3520</v>
      </c>
      <c r="F97" s="107"/>
      <c r="G97" s="15"/>
    </row>
    <row r="98" spans="1:9">
      <c r="B98" s="3"/>
      <c r="C98" s="115" t="s">
        <v>18</v>
      </c>
      <c r="D98" s="15"/>
      <c r="E98" s="112"/>
      <c r="F98" s="42"/>
      <c r="G98" s="71"/>
    </row>
    <row r="99" spans="1:9">
      <c r="B99" s="3"/>
      <c r="C99" s="109" t="s">
        <v>51</v>
      </c>
      <c r="D99" s="15"/>
      <c r="E99" s="112">
        <f>2.41+4361+40</f>
        <v>4403.41</v>
      </c>
      <c r="F99" s="42"/>
      <c r="G99" s="71"/>
    </row>
    <row r="100" spans="1:9">
      <c r="B100" s="3"/>
      <c r="C100" s="109" t="s">
        <v>52</v>
      </c>
      <c r="D100" s="15"/>
      <c r="E100" s="113">
        <v>37</v>
      </c>
      <c r="F100" s="42"/>
      <c r="G100" s="71"/>
    </row>
    <row r="101" spans="1:9">
      <c r="B101" s="3"/>
      <c r="C101" s="14"/>
      <c r="D101" s="15"/>
      <c r="E101" s="112">
        <f>SUM(E99:E100)</f>
        <v>4440.41</v>
      </c>
      <c r="F101" s="42"/>
      <c r="G101" s="71"/>
    </row>
    <row r="102" spans="1:9">
      <c r="B102" s="3"/>
      <c r="C102" s="115" t="s">
        <v>53</v>
      </c>
      <c r="D102" s="15"/>
      <c r="E102" s="112"/>
      <c r="F102" s="42"/>
      <c r="G102" s="71"/>
    </row>
    <row r="103" spans="1:9">
      <c r="B103" s="3"/>
      <c r="C103" s="109" t="s">
        <v>51</v>
      </c>
      <c r="D103" s="15"/>
      <c r="E103" s="112">
        <v>1692.89</v>
      </c>
      <c r="F103" s="42"/>
      <c r="G103" s="71"/>
    </row>
    <row r="104" spans="1:9">
      <c r="B104" s="3"/>
      <c r="C104" s="109" t="s">
        <v>52</v>
      </c>
      <c r="D104" s="15"/>
      <c r="E104" s="113">
        <v>0</v>
      </c>
      <c r="F104" s="42"/>
      <c r="G104" s="71"/>
    </row>
    <row r="105" spans="1:9">
      <c r="B105" s="3"/>
      <c r="C105" s="14"/>
      <c r="D105" s="15"/>
      <c r="E105" s="112">
        <f>SUM(E103:E104)</f>
        <v>1692.89</v>
      </c>
      <c r="F105" s="42"/>
      <c r="G105" s="71"/>
    </row>
    <row r="106" spans="1:9">
      <c r="B106" s="3"/>
      <c r="C106" s="115" t="s">
        <v>54</v>
      </c>
      <c r="D106" s="15"/>
      <c r="E106" s="112"/>
      <c r="F106" s="42"/>
      <c r="G106" s="71"/>
    </row>
    <row r="107" spans="1:9">
      <c r="B107" s="3"/>
      <c r="C107" s="109" t="s">
        <v>71</v>
      </c>
      <c r="D107" s="15"/>
      <c r="E107" s="112">
        <f>E95+E99-E103</f>
        <v>5413.5199999999995</v>
      </c>
      <c r="F107" s="42"/>
      <c r="G107" s="15"/>
    </row>
    <row r="108" spans="1:9">
      <c r="B108" s="3"/>
      <c r="C108" s="109" t="s">
        <v>72</v>
      </c>
      <c r="D108" s="15"/>
      <c r="E108" s="113">
        <f>E96+E100-E104</f>
        <v>854</v>
      </c>
      <c r="F108" s="42"/>
      <c r="G108" s="15"/>
    </row>
    <row r="109" spans="1:9">
      <c r="C109" s="21"/>
      <c r="D109" s="22"/>
      <c r="E109" s="113">
        <f>SUM(E107:E108)</f>
        <v>6267.5199999999995</v>
      </c>
      <c r="F109" s="42"/>
      <c r="G109" s="15"/>
    </row>
    <row r="110" spans="1:9">
      <c r="F110" s="15"/>
      <c r="G110" s="15"/>
    </row>
    <row r="112" spans="1:9">
      <c r="A112" s="3">
        <v>6</v>
      </c>
      <c r="B112" s="3"/>
      <c r="C112" s="24" t="s">
        <v>92</v>
      </c>
      <c r="D112" s="25"/>
      <c r="E112" s="75" t="s">
        <v>93</v>
      </c>
      <c r="F112" s="75" t="s">
        <v>94</v>
      </c>
      <c r="G112" s="75" t="s">
        <v>95</v>
      </c>
      <c r="H112" s="76" t="s">
        <v>96</v>
      </c>
      <c r="I112" s="77" t="s">
        <v>97</v>
      </c>
    </row>
    <row r="113" spans="3:10">
      <c r="C113" s="137"/>
      <c r="D113" s="63"/>
      <c r="E113" s="78" t="s">
        <v>9</v>
      </c>
      <c r="F113" s="79" t="s">
        <v>10</v>
      </c>
      <c r="G113" s="79" t="s">
        <v>11</v>
      </c>
      <c r="H113" s="80" t="s">
        <v>8</v>
      </c>
      <c r="I113" s="81" t="s">
        <v>98</v>
      </c>
    </row>
    <row r="114" spans="3:10">
      <c r="C114" s="14" t="s">
        <v>73</v>
      </c>
      <c r="D114" s="15"/>
      <c r="E114" s="38">
        <v>113736</v>
      </c>
      <c r="F114" s="82">
        <v>0</v>
      </c>
      <c r="G114" s="82">
        <v>0</v>
      </c>
      <c r="H114" s="67">
        <f>E114+F114+G114</f>
        <v>113736</v>
      </c>
      <c r="I114" s="83">
        <v>378215</v>
      </c>
    </row>
    <row r="115" spans="3:10" ht="7.5" customHeight="1">
      <c r="C115" s="14"/>
      <c r="D115" s="15"/>
      <c r="E115" s="38"/>
      <c r="F115" s="82"/>
      <c r="G115" s="82"/>
      <c r="H115" s="67"/>
      <c r="I115" s="83"/>
    </row>
    <row r="116" spans="3:10">
      <c r="C116" s="14" t="s">
        <v>31</v>
      </c>
      <c r="D116" s="15"/>
      <c r="E116" s="38">
        <f>148375.35+8822.71</f>
        <v>157198.06</v>
      </c>
      <c r="F116" s="82">
        <v>10044</v>
      </c>
      <c r="G116" s="82">
        <v>1620</v>
      </c>
      <c r="H116" s="67">
        <f>E116+F116+G116</f>
        <v>168862.06</v>
      </c>
      <c r="I116" s="83">
        <v>28039.65</v>
      </c>
      <c r="J116" s="101"/>
    </row>
    <row r="117" spans="3:10">
      <c r="C117" s="14"/>
      <c r="D117" s="15"/>
      <c r="E117" s="38"/>
      <c r="F117" s="82"/>
      <c r="G117" s="82"/>
      <c r="H117" s="67"/>
      <c r="I117" s="83"/>
    </row>
    <row r="118" spans="3:10">
      <c r="C118" s="14" t="s">
        <v>27</v>
      </c>
      <c r="D118" s="15"/>
      <c r="E118" s="38">
        <f>185410.08+31214.02</f>
        <v>216624.09999999998</v>
      </c>
      <c r="F118" s="82">
        <v>12949.6</v>
      </c>
      <c r="G118" s="82">
        <v>3397.96</v>
      </c>
      <c r="H118" s="67">
        <f>E118+F118+G118</f>
        <v>232971.65999999997</v>
      </c>
      <c r="I118" s="83">
        <v>0</v>
      </c>
      <c r="J118" s="101"/>
    </row>
    <row r="119" spans="3:10" ht="13.8">
      <c r="C119" s="14" t="s">
        <v>25</v>
      </c>
      <c r="D119" s="15"/>
      <c r="E119" s="84">
        <f>7920+618.75+545.05</f>
        <v>9083.7999999999993</v>
      </c>
      <c r="F119" s="85">
        <v>519.75</v>
      </c>
      <c r="G119" s="85">
        <v>140.25</v>
      </c>
      <c r="H119" s="66">
        <f>E119+F119+G119</f>
        <v>9743.7999999999993</v>
      </c>
      <c r="I119" s="86">
        <v>28039.65</v>
      </c>
      <c r="J119" s="101"/>
    </row>
    <row r="120" spans="3:10" ht="13.8">
      <c r="C120" s="14" t="s">
        <v>28</v>
      </c>
      <c r="D120" s="15"/>
      <c r="E120" s="84">
        <f>SUM(E118:E119)</f>
        <v>225707.89999999997</v>
      </c>
      <c r="F120" s="84">
        <f>SUM(F118:F119)</f>
        <v>13469.35</v>
      </c>
      <c r="G120" s="84">
        <f>SUM(G118:G119)</f>
        <v>3538.21</v>
      </c>
      <c r="H120" s="87">
        <f>SUM(H118:H119)</f>
        <v>242715.45999999996</v>
      </c>
      <c r="I120" s="88">
        <f>SUM(I118:I119)</f>
        <v>28039.65</v>
      </c>
      <c r="J120" s="101"/>
    </row>
    <row r="121" spans="3:10" ht="13.8">
      <c r="C121" s="14" t="s">
        <v>26</v>
      </c>
      <c r="D121" s="15"/>
      <c r="E121" s="84"/>
      <c r="F121" s="89"/>
      <c r="G121" s="89"/>
      <c r="H121" s="87"/>
      <c r="I121" s="90"/>
    </row>
    <row r="122" spans="3:10" ht="6.75" customHeight="1">
      <c r="C122" s="14"/>
      <c r="D122" s="15"/>
      <c r="E122" s="84"/>
      <c r="F122" s="89"/>
      <c r="G122" s="89"/>
      <c r="H122" s="87"/>
      <c r="I122" s="90"/>
    </row>
    <row r="123" spans="3:10">
      <c r="C123" s="14" t="s">
        <v>21</v>
      </c>
      <c r="D123" s="15"/>
      <c r="E123" s="38">
        <f>E116-E120</f>
        <v>-68509.839999999967</v>
      </c>
      <c r="F123" s="38">
        <f>F116-F120</f>
        <v>-3425.3500000000004</v>
      </c>
      <c r="G123" s="38">
        <f>G116-G120</f>
        <v>-1918.21</v>
      </c>
      <c r="H123" s="38">
        <f>H116-H120</f>
        <v>-73853.399999999965</v>
      </c>
      <c r="I123" s="83">
        <f>I116-I120</f>
        <v>0</v>
      </c>
    </row>
    <row r="124" spans="3:10">
      <c r="C124" s="14"/>
      <c r="D124" s="15"/>
      <c r="E124" s="38"/>
      <c r="F124" s="82"/>
      <c r="G124" s="82"/>
      <c r="H124" s="67"/>
      <c r="I124" s="83"/>
    </row>
    <row r="125" spans="3:10" ht="13.8">
      <c r="C125" s="91" t="s">
        <v>74</v>
      </c>
      <c r="D125" s="15">
        <v>3</v>
      </c>
      <c r="E125" s="84">
        <f>E114+E116-E120</f>
        <v>45226.160000000033</v>
      </c>
      <c r="F125" s="84">
        <f>F114+F116-F120</f>
        <v>-3425.3500000000004</v>
      </c>
      <c r="G125" s="84">
        <f>G114+G116-G120</f>
        <v>-1918.21</v>
      </c>
      <c r="H125" s="87">
        <f>H114+H116-H120</f>
        <v>39882.600000000035</v>
      </c>
      <c r="I125" s="92">
        <f>I114+I116-I120</f>
        <v>378215</v>
      </c>
      <c r="J125" s="102"/>
    </row>
    <row r="126" spans="3:10" ht="7.5" customHeight="1">
      <c r="C126" s="14"/>
      <c r="D126" s="15"/>
      <c r="E126" s="93"/>
      <c r="F126" s="63"/>
      <c r="G126" s="63"/>
      <c r="H126" s="63"/>
      <c r="I126" s="138"/>
    </row>
    <row r="127" spans="3:10">
      <c r="C127" s="14" t="s">
        <v>38</v>
      </c>
      <c r="D127" s="15"/>
      <c r="E127" s="94">
        <f>E125/E128</f>
        <v>0.60112419636175829</v>
      </c>
      <c r="F127" s="95">
        <f>F125/(F118/D125)</f>
        <v>-0.79354188546364368</v>
      </c>
      <c r="G127" s="96">
        <f>G125/(G118/D125)</f>
        <v>-1.6935543679148666</v>
      </c>
      <c r="H127" s="94">
        <f>H125/H128</f>
        <v>0.49295500171270556</v>
      </c>
      <c r="I127" s="138"/>
    </row>
    <row r="128" spans="3:10">
      <c r="C128" s="14" t="s">
        <v>39</v>
      </c>
      <c r="D128" s="15"/>
      <c r="E128" s="41">
        <f>E120/D125</f>
        <v>75235.96666666666</v>
      </c>
      <c r="F128" s="41">
        <f>F120/D125</f>
        <v>4489.7833333333338</v>
      </c>
      <c r="G128" s="41">
        <f>G120/D125</f>
        <v>1179.4033333333334</v>
      </c>
      <c r="H128" s="103">
        <f>H120/D125</f>
        <v>80905.153333333321</v>
      </c>
      <c r="I128" s="138"/>
    </row>
    <row r="129" spans="1:9" ht="3.75" customHeight="1">
      <c r="C129" s="14"/>
      <c r="D129" s="15"/>
      <c r="E129" s="63"/>
      <c r="F129" s="63"/>
      <c r="G129" s="63"/>
      <c r="H129" s="63"/>
      <c r="I129" s="138"/>
    </row>
    <row r="130" spans="1:9" s="15" customFormat="1">
      <c r="A130" s="13"/>
      <c r="B130" s="13"/>
      <c r="C130" s="14" t="s">
        <v>24</v>
      </c>
      <c r="E130" s="93"/>
      <c r="F130" s="123"/>
      <c r="G130" s="120"/>
      <c r="H130" s="119"/>
      <c r="I130" s="138"/>
    </row>
    <row r="131" spans="1:9" s="15" customFormat="1">
      <c r="A131" s="13"/>
      <c r="B131" s="13"/>
      <c r="C131" s="14" t="s">
        <v>48</v>
      </c>
      <c r="E131" s="74">
        <f>SUM(E125:G125)+I123</f>
        <v>39882.600000000035</v>
      </c>
      <c r="F131" s="117"/>
      <c r="G131" s="118"/>
      <c r="H131" s="119"/>
      <c r="I131" s="138"/>
    </row>
    <row r="132" spans="1:9" s="15" customFormat="1">
      <c r="A132" s="13"/>
      <c r="B132" s="13"/>
      <c r="C132" s="14" t="s">
        <v>99</v>
      </c>
      <c r="E132" s="74">
        <f>I125</f>
        <v>378215</v>
      </c>
      <c r="F132" s="117"/>
      <c r="G132" s="118"/>
      <c r="H132" s="119"/>
      <c r="I132" s="138"/>
    </row>
    <row r="133" spans="1:9" s="15" customFormat="1" ht="4.5" customHeight="1">
      <c r="A133" s="13"/>
      <c r="B133" s="13"/>
      <c r="C133" s="14"/>
      <c r="E133" s="38"/>
      <c r="F133" s="117"/>
      <c r="G133" s="118"/>
      <c r="H133" s="119"/>
      <c r="I133" s="138"/>
    </row>
    <row r="134" spans="1:9" s="15" customFormat="1" ht="14.25" customHeight="1">
      <c r="A134" s="13"/>
      <c r="B134" s="13"/>
      <c r="C134" s="14" t="s">
        <v>47</v>
      </c>
      <c r="E134" s="97">
        <v>4265.76</v>
      </c>
      <c r="F134" s="117"/>
      <c r="G134" s="120"/>
      <c r="H134" s="119"/>
      <c r="I134" s="138"/>
    </row>
    <row r="135" spans="1:9" s="15" customFormat="1" ht="13.8">
      <c r="A135" s="13"/>
      <c r="B135" s="13"/>
      <c r="C135" s="21" t="s">
        <v>22</v>
      </c>
      <c r="D135" s="22"/>
      <c r="E135" s="97">
        <f>E131+E132+E134</f>
        <v>422363.36000000004</v>
      </c>
      <c r="F135" s="121"/>
      <c r="G135" s="121"/>
      <c r="H135" s="122"/>
      <c r="I135" s="139"/>
    </row>
    <row r="136" spans="1:9" s="15" customFormat="1" ht="13.8">
      <c r="A136" s="13"/>
      <c r="B136" s="13"/>
      <c r="E136" s="98"/>
      <c r="F136" s="42"/>
      <c r="H136" s="17"/>
    </row>
    <row r="137" spans="1:9">
      <c r="A137" s="3">
        <v>7</v>
      </c>
      <c r="B137" s="3"/>
      <c r="C137" s="2" t="s">
        <v>23</v>
      </c>
    </row>
    <row r="138" spans="1:9">
      <c r="A138" s="3"/>
      <c r="B138" s="3"/>
      <c r="C138" s="2"/>
    </row>
    <row r="139" spans="1:9" customFormat="1" ht="13.2">
      <c r="B139" s="23">
        <v>1</v>
      </c>
      <c r="C139" s="2" t="s">
        <v>89</v>
      </c>
      <c r="D139" s="131"/>
      <c r="E139" s="131"/>
    </row>
    <row r="140" spans="1:9">
      <c r="C140" s="2"/>
      <c r="D140" s="2"/>
      <c r="E140" s="132" t="s">
        <v>85</v>
      </c>
      <c r="F140" s="126" t="s">
        <v>86</v>
      </c>
      <c r="G140" s="126" t="s">
        <v>87</v>
      </c>
      <c r="H140" s="125" t="s">
        <v>88</v>
      </c>
    </row>
    <row r="141" spans="1:9">
      <c r="C141" s="2" t="s">
        <v>81</v>
      </c>
      <c r="D141" s="2"/>
      <c r="E141" s="133">
        <f>1181-285</f>
        <v>896</v>
      </c>
      <c r="F141" s="127">
        <v>868</v>
      </c>
      <c r="G141" s="101">
        <f>E141-F141</f>
        <v>28</v>
      </c>
      <c r="H141" s="124">
        <f>G141/F141</f>
        <v>3.2258064516129031E-2</v>
      </c>
    </row>
    <row r="142" spans="1:9">
      <c r="C142" s="2" t="s">
        <v>82</v>
      </c>
      <c r="D142" s="2"/>
      <c r="E142" s="134">
        <v>285</v>
      </c>
      <c r="F142" s="128">
        <v>240</v>
      </c>
      <c r="G142" s="129">
        <f t="shared" ref="G142:G143" si="0">E142-F142</f>
        <v>45</v>
      </c>
      <c r="H142" s="130">
        <f t="shared" ref="H142:H143" si="1">G142/F142</f>
        <v>0.1875</v>
      </c>
    </row>
    <row r="143" spans="1:9">
      <c r="C143" s="2"/>
      <c r="D143" s="2"/>
      <c r="E143" s="133">
        <f>SUM(E141:E142)</f>
        <v>1181</v>
      </c>
      <c r="F143" s="127">
        <f>SUM(F141:F142)</f>
        <v>1108</v>
      </c>
      <c r="G143" s="101">
        <f t="shared" si="0"/>
        <v>73</v>
      </c>
      <c r="H143" s="124">
        <f t="shared" si="1"/>
        <v>6.5884476534296035E-2</v>
      </c>
    </row>
    <row r="144" spans="1:9">
      <c r="C144" s="2"/>
      <c r="D144" s="2"/>
      <c r="E144" s="133"/>
      <c r="F144" s="127"/>
      <c r="G144" s="101"/>
      <c r="H144" s="124"/>
    </row>
    <row r="145" spans="1:8">
      <c r="C145" s="2" t="s">
        <v>83</v>
      </c>
      <c r="D145" s="2"/>
      <c r="E145" s="135">
        <v>62</v>
      </c>
      <c r="F145" s="18">
        <v>62</v>
      </c>
      <c r="G145" s="101">
        <f t="shared" ref="G145:G146" si="2">E145-F145</f>
        <v>0</v>
      </c>
      <c r="H145" s="124">
        <f t="shared" ref="H145:H146" si="3">G145/F145</f>
        <v>0</v>
      </c>
    </row>
    <row r="146" spans="1:8">
      <c r="C146" s="2" t="s">
        <v>84</v>
      </c>
      <c r="D146" s="2"/>
      <c r="E146" s="136">
        <v>10</v>
      </c>
      <c r="F146" s="22">
        <v>10</v>
      </c>
      <c r="G146" s="129">
        <f t="shared" si="2"/>
        <v>0</v>
      </c>
      <c r="H146" s="130">
        <f t="shared" si="3"/>
        <v>0</v>
      </c>
    </row>
    <row r="147" spans="1:8">
      <c r="C147" s="2"/>
      <c r="D147" s="2"/>
      <c r="E147" s="135">
        <f>SUM(E145:E146)</f>
        <v>72</v>
      </c>
      <c r="F147" s="20">
        <f>SUM(F145:F146)</f>
        <v>72</v>
      </c>
      <c r="G147" s="101">
        <f t="shared" ref="G147:G149" si="4">E147-F147</f>
        <v>0</v>
      </c>
      <c r="H147" s="124">
        <f t="shared" ref="H147:H149" si="5">G147/F147</f>
        <v>0</v>
      </c>
    </row>
    <row r="148" spans="1:8">
      <c r="C148" s="2"/>
      <c r="D148" s="2"/>
      <c r="E148" s="135"/>
      <c r="F148" s="20"/>
      <c r="G148" s="101"/>
      <c r="H148" s="124"/>
    </row>
    <row r="149" spans="1:8">
      <c r="C149" s="2" t="s">
        <v>90</v>
      </c>
      <c r="D149" s="2"/>
      <c r="E149" s="135">
        <f>E143+E147</f>
        <v>1253</v>
      </c>
      <c r="F149" s="20">
        <f>F143+F147</f>
        <v>1180</v>
      </c>
      <c r="G149" s="101">
        <f t="shared" si="4"/>
        <v>73</v>
      </c>
      <c r="H149" s="124">
        <f t="shared" si="5"/>
        <v>6.186440677966102E-2</v>
      </c>
    </row>
    <row r="150" spans="1:8">
      <c r="C150" s="2" t="s">
        <v>91</v>
      </c>
      <c r="D150" s="2"/>
      <c r="E150" s="135">
        <f>E149*12</f>
        <v>15036</v>
      </c>
      <c r="F150" s="20">
        <f>F149*12</f>
        <v>14160</v>
      </c>
      <c r="G150" s="101">
        <f t="shared" ref="G150" si="6">E150-F150</f>
        <v>876</v>
      </c>
      <c r="H150" s="124">
        <f t="shared" ref="H150" si="7">G150/F150</f>
        <v>6.186440677966102E-2</v>
      </c>
    </row>
    <row r="152" spans="1:8">
      <c r="E152" s="42"/>
    </row>
    <row r="154" spans="1:8" customFormat="1" ht="13.2">
      <c r="B154" s="23">
        <v>2</v>
      </c>
      <c r="C154" s="18" t="s">
        <v>100</v>
      </c>
    </row>
    <row r="155" spans="1:8" customFormat="1" ht="13.2">
      <c r="B155" s="23"/>
      <c r="C155" s="18" t="s">
        <v>101</v>
      </c>
    </row>
    <row r="156" spans="1:8" customFormat="1" ht="13.2">
      <c r="B156" s="23"/>
      <c r="C156" s="18" t="s">
        <v>75</v>
      </c>
    </row>
    <row r="157" spans="1:8" customFormat="1" ht="13.2">
      <c r="B157" s="23"/>
      <c r="C157" s="18"/>
    </row>
    <row r="158" spans="1:8">
      <c r="A158" s="3">
        <v>8</v>
      </c>
      <c r="C158" s="9" t="s">
        <v>68</v>
      </c>
    </row>
    <row r="159" spans="1:8">
      <c r="C159" s="106"/>
    </row>
    <row r="160" spans="1:8">
      <c r="B160" s="23">
        <v>1</v>
      </c>
      <c r="C160" s="106" t="s">
        <v>80</v>
      </c>
    </row>
    <row r="161" spans="2:3">
      <c r="B161" s="23">
        <v>2</v>
      </c>
      <c r="C161" s="15" t="s">
        <v>78</v>
      </c>
    </row>
    <row r="162" spans="2:3">
      <c r="B162" s="23">
        <v>3</v>
      </c>
      <c r="C162" s="15" t="s">
        <v>79</v>
      </c>
    </row>
    <row r="163" spans="2:3">
      <c r="C163" s="15"/>
    </row>
    <row r="164" spans="2:3">
      <c r="C164" s="99"/>
    </row>
    <row r="165" spans="2:3">
      <c r="C165" s="100"/>
    </row>
    <row r="166" spans="2:3">
      <c r="C166" s="100"/>
    </row>
    <row r="167" spans="2:3">
      <c r="C167" s="100"/>
    </row>
    <row r="168" spans="2:3">
      <c r="C168" s="100"/>
    </row>
    <row r="169" spans="2:3">
      <c r="C169" s="100"/>
    </row>
    <row r="170" spans="2:3">
      <c r="C170" s="100"/>
    </row>
    <row r="171" spans="2:3">
      <c r="C171" s="100"/>
    </row>
    <row r="172" spans="2:3">
      <c r="C172" s="100"/>
    </row>
    <row r="173" spans="2:3">
      <c r="C173" s="100"/>
    </row>
    <row r="174" spans="2:3">
      <c r="C174" s="100"/>
    </row>
    <row r="175" spans="2:3">
      <c r="C175" s="100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2" max="16383" man="1"/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2010-12-14T18:44:04Z</cp:lastPrinted>
  <dcterms:created xsi:type="dcterms:W3CDTF">2001-08-13T15:36:03Z</dcterms:created>
  <dcterms:modified xsi:type="dcterms:W3CDTF">2010-12-14T18:44:09Z</dcterms:modified>
</cp:coreProperties>
</file>